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11340" windowHeight="6540"/>
  </bookViews>
  <sheets>
    <sheet name="Tabel" sheetId="1" r:id="rId1"/>
    <sheet name="Sheet2" sheetId="5" r:id="rId2"/>
    <sheet name="HC" sheetId="4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K26" i="5"/>
  <c r="B3"/>
  <c r="C3" s="1"/>
  <c r="B4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B20"/>
  <c r="C20" s="1"/>
  <c r="B21"/>
  <c r="C21" s="1"/>
  <c r="B22"/>
  <c r="C22" s="1"/>
  <c r="B23"/>
  <c r="C23" s="1"/>
  <c r="B24"/>
  <c r="C24" s="1"/>
  <c r="B25"/>
  <c r="C25" s="1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"/>
  <c r="F4" i="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3"/>
  <c r="G3" s="1"/>
  <c r="BY2" i="1"/>
  <c r="BY3"/>
  <c r="BY4"/>
  <c r="BY5"/>
  <c r="BY6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X25"/>
  <c r="BW25"/>
  <c r="BV25"/>
  <c r="BU25"/>
  <c r="BS2"/>
  <c r="BS3"/>
  <c r="BT25" s="1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R25"/>
  <c r="BQ25"/>
  <c r="BP25"/>
  <c r="BO25"/>
  <c r="BM2"/>
  <c r="BM3"/>
  <c r="BN25" s="1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L25"/>
  <c r="BK25"/>
  <c r="BJ25"/>
  <c r="BI25"/>
  <c r="K9"/>
  <c r="BG2"/>
  <c r="BH25" s="1"/>
  <c r="BG3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F25"/>
  <c r="BE25"/>
  <c r="BD25"/>
  <c r="BC25"/>
  <c r="K4"/>
  <c r="Q4"/>
  <c r="W4"/>
  <c r="AC4"/>
  <c r="AI4"/>
  <c r="AO4"/>
  <c r="AU4"/>
  <c r="BA4"/>
  <c r="K5"/>
  <c r="Q5"/>
  <c r="W5"/>
  <c r="AC5"/>
  <c r="AI5"/>
  <c r="AO5"/>
  <c r="AU5"/>
  <c r="BA5"/>
  <c r="K6"/>
  <c r="Q6"/>
  <c r="W6"/>
  <c r="AC6"/>
  <c r="AI6"/>
  <c r="AO6"/>
  <c r="AU6"/>
  <c r="BA6"/>
  <c r="K7"/>
  <c r="Q7"/>
  <c r="W7"/>
  <c r="AC7"/>
  <c r="AI7"/>
  <c r="AO7"/>
  <c r="AU7"/>
  <c r="BA7"/>
  <c r="K8"/>
  <c r="Q8"/>
  <c r="W8"/>
  <c r="AC8"/>
  <c r="AI8"/>
  <c r="AO8"/>
  <c r="AU8"/>
  <c r="BA8"/>
  <c r="Q9"/>
  <c r="W9"/>
  <c r="AC9"/>
  <c r="AI9"/>
  <c r="AO9"/>
  <c r="AU9"/>
  <c r="BA9"/>
  <c r="K10"/>
  <c r="Q10"/>
  <c r="W10"/>
  <c r="AC10"/>
  <c r="AI10"/>
  <c r="AO10"/>
  <c r="AU10"/>
  <c r="BA10"/>
  <c r="K11"/>
  <c r="Q11"/>
  <c r="W11"/>
  <c r="AC11"/>
  <c r="AI11"/>
  <c r="AO11"/>
  <c r="AU11"/>
  <c r="BA11"/>
  <c r="K12"/>
  <c r="Q12"/>
  <c r="W12"/>
  <c r="AC12"/>
  <c r="AI12"/>
  <c r="AO12"/>
  <c r="AU12"/>
  <c r="BA12"/>
  <c r="K13"/>
  <c r="Q13"/>
  <c r="W13"/>
  <c r="AC13"/>
  <c r="AI13"/>
  <c r="AO13"/>
  <c r="AU13"/>
  <c r="BA13"/>
  <c r="K14"/>
  <c r="Q14"/>
  <c r="W14"/>
  <c r="AC14"/>
  <c r="AI14"/>
  <c r="AO14"/>
  <c r="AU14"/>
  <c r="BA14"/>
  <c r="K15"/>
  <c r="Q15"/>
  <c r="W15"/>
  <c r="AC15"/>
  <c r="AI15"/>
  <c r="AO15"/>
  <c r="AU15"/>
  <c r="BA15"/>
  <c r="K16"/>
  <c r="Q16"/>
  <c r="W16"/>
  <c r="AC16"/>
  <c r="AI16"/>
  <c r="AO16"/>
  <c r="AU16"/>
  <c r="BA16"/>
  <c r="K17"/>
  <c r="Q17"/>
  <c r="W17"/>
  <c r="AC17"/>
  <c r="AI17"/>
  <c r="AO17"/>
  <c r="AU17"/>
  <c r="BA17"/>
  <c r="K18"/>
  <c r="Q18"/>
  <c r="W18"/>
  <c r="AC18"/>
  <c r="AI18"/>
  <c r="AO18"/>
  <c r="AU18"/>
  <c r="BA18"/>
  <c r="K19"/>
  <c r="Q19"/>
  <c r="W19"/>
  <c r="AC19"/>
  <c r="AI19"/>
  <c r="AO19"/>
  <c r="AU19"/>
  <c r="BA19"/>
  <c r="K20"/>
  <c r="Q20"/>
  <c r="W20"/>
  <c r="AC20"/>
  <c r="AI20"/>
  <c r="AO20"/>
  <c r="AU20"/>
  <c r="BA20"/>
  <c r="K21"/>
  <c r="Q21"/>
  <c r="W21"/>
  <c r="AC21"/>
  <c r="AI21"/>
  <c r="AO21"/>
  <c r="AU21"/>
  <c r="BA21"/>
  <c r="K22"/>
  <c r="Q22"/>
  <c r="W22"/>
  <c r="AC22"/>
  <c r="AI22"/>
  <c r="AO22"/>
  <c r="AU22"/>
  <c r="BA22"/>
  <c r="K23"/>
  <c r="Q23"/>
  <c r="W23"/>
  <c r="AC23"/>
  <c r="AI23"/>
  <c r="AO23"/>
  <c r="AU23"/>
  <c r="BA23"/>
  <c r="K24"/>
  <c r="Q24"/>
  <c r="W24"/>
  <c r="AC24"/>
  <c r="AI24"/>
  <c r="AO24"/>
  <c r="AU24"/>
  <c r="BA24"/>
  <c r="K3"/>
  <c r="Q3"/>
  <c r="W3"/>
  <c r="AC3"/>
  <c r="AI3"/>
  <c r="AO3"/>
  <c r="AU3"/>
  <c r="BA3"/>
  <c r="K2"/>
  <c r="Q2"/>
  <c r="W2"/>
  <c r="AC2"/>
  <c r="AI2"/>
  <c r="AO2"/>
  <c r="AU2"/>
  <c r="BA2"/>
  <c r="BB25" s="1"/>
  <c r="AZ25"/>
  <c r="AY25"/>
  <c r="AX25"/>
  <c r="AW25"/>
  <c r="AV25"/>
  <c r="AT25"/>
  <c r="AS25"/>
  <c r="AR25"/>
  <c r="AQ25"/>
  <c r="AP25"/>
  <c r="P25"/>
  <c r="G25"/>
  <c r="H25"/>
  <c r="I25"/>
  <c r="J25"/>
  <c r="L25"/>
  <c r="M25"/>
  <c r="N25"/>
  <c r="O25"/>
  <c r="R25"/>
  <c r="S25"/>
  <c r="T25"/>
  <c r="U25"/>
  <c r="V25"/>
  <c r="X25"/>
  <c r="Y25"/>
  <c r="Z25"/>
  <c r="AA25"/>
  <c r="AB25"/>
  <c r="AD25"/>
  <c r="AE25"/>
  <c r="AF25"/>
  <c r="AG25"/>
  <c r="AH25"/>
  <c r="AJ25"/>
  <c r="AK25"/>
  <c r="AL25"/>
  <c r="AM25"/>
  <c r="AN25"/>
  <c r="H2" i="5" l="1"/>
  <c r="CD24" i="1"/>
  <c r="BZ23"/>
  <c r="CD22"/>
  <c r="CD19"/>
  <c r="BZ24"/>
  <c r="BZ22"/>
  <c r="CD21"/>
  <c r="CD20"/>
  <c r="CD23"/>
  <c r="BZ21"/>
  <c r="BZ19"/>
  <c r="BS25"/>
  <c r="BG25"/>
  <c r="BA25"/>
  <c r="AU25"/>
  <c r="AO25"/>
  <c r="BZ5"/>
  <c r="D5" s="1"/>
  <c r="AC25"/>
  <c r="W25"/>
  <c r="BZ18"/>
  <c r="BZ15"/>
  <c r="D15" s="1"/>
  <c r="BZ14"/>
  <c r="BZ12"/>
  <c r="D12" s="1"/>
  <c r="BZ11"/>
  <c r="BZ10"/>
  <c r="D10" s="1"/>
  <c r="BZ8"/>
  <c r="BZ7"/>
  <c r="D7" s="1"/>
  <c r="BZ4"/>
  <c r="D4" s="1"/>
  <c r="BZ2"/>
  <c r="D2" s="1"/>
  <c r="BZ17"/>
  <c r="BZ16"/>
  <c r="D16" s="1"/>
  <c r="BZ13"/>
  <c r="D13" s="1"/>
  <c r="CE5"/>
  <c r="AI25"/>
  <c r="BZ20"/>
  <c r="BM25"/>
  <c r="Q25"/>
  <c r="BY25"/>
  <c r="H23" i="5"/>
  <c r="H19"/>
  <c r="H20"/>
  <c r="H24"/>
  <c r="H16"/>
  <c r="H22"/>
  <c r="H18"/>
  <c r="H25"/>
  <c r="H21"/>
  <c r="H17"/>
  <c r="H15"/>
  <c r="D25"/>
  <c r="D21"/>
  <c r="D17"/>
  <c r="D24"/>
  <c r="D20"/>
  <c r="D16"/>
  <c r="D23"/>
  <c r="D19"/>
  <c r="D15"/>
  <c r="D22"/>
  <c r="D18"/>
  <c r="BZ9" i="1"/>
  <c r="D9" s="1"/>
  <c r="BZ6"/>
  <c r="D6" s="1"/>
  <c r="K25"/>
  <c r="BZ3"/>
  <c r="D3" s="1"/>
  <c r="D2" i="5"/>
  <c r="H9"/>
  <c r="D13"/>
  <c r="D9"/>
  <c r="D5"/>
  <c r="H7"/>
  <c r="C2"/>
  <c r="C28" s="1" a="1"/>
  <c r="C28" s="1"/>
  <c r="D12"/>
  <c r="D8"/>
  <c r="D4"/>
  <c r="H13"/>
  <c r="H5"/>
  <c r="D11"/>
  <c r="D7"/>
  <c r="D3"/>
  <c r="H11"/>
  <c r="H3"/>
  <c r="D14"/>
  <c r="D10"/>
  <c r="D6"/>
  <c r="H12"/>
  <c r="H8"/>
  <c r="H4"/>
  <c r="H14"/>
  <c r="H10"/>
  <c r="H6"/>
  <c r="D17" i="1" l="1"/>
  <c r="CE8"/>
  <c r="D8"/>
  <c r="CE11"/>
  <c r="D11"/>
  <c r="CE14"/>
  <c r="D14"/>
  <c r="CE18"/>
  <c r="D18"/>
  <c r="D21"/>
  <c r="I22" i="5" s="1"/>
  <c r="D22" i="1"/>
  <c r="I23" i="5" s="1"/>
  <c r="D23" i="1"/>
  <c r="I24" i="5" s="1"/>
  <c r="D20" i="1"/>
  <c r="I21" i="5" s="1"/>
  <c r="D19" i="1"/>
  <c r="I20" i="5" s="1"/>
  <c r="D24" i="1"/>
  <c r="I25" i="5" s="1"/>
  <c r="CE2" i="1"/>
  <c r="CE15"/>
  <c r="CE4"/>
  <c r="CE7"/>
  <c r="CE12"/>
  <c r="CE10"/>
  <c r="CE6"/>
  <c r="CE17"/>
  <c r="CE16"/>
  <c r="CE13"/>
  <c r="E19"/>
  <c r="E17" i="5"/>
  <c r="E21"/>
  <c r="E25"/>
  <c r="E18"/>
  <c r="E22"/>
  <c r="E15"/>
  <c r="E19"/>
  <c r="E23"/>
  <c r="E16"/>
  <c r="E20"/>
  <c r="E24"/>
  <c r="CA8" i="1"/>
  <c r="CA4"/>
  <c r="CA24"/>
  <c r="CA18"/>
  <c r="E21"/>
  <c r="CA2"/>
  <c r="CA6"/>
  <c r="CA9"/>
  <c r="CE9"/>
  <c r="CA21"/>
  <c r="CA3"/>
  <c r="CA7"/>
  <c r="CA5"/>
  <c r="CA14"/>
  <c r="CA10"/>
  <c r="CA23"/>
  <c r="CA12"/>
  <c r="CA15"/>
  <c r="BZ25"/>
  <c r="D25" s="1"/>
  <c r="CA13"/>
  <c r="CA11"/>
  <c r="CA19"/>
  <c r="CA16"/>
  <c r="CA17"/>
  <c r="CA20"/>
  <c r="CA22"/>
  <c r="CE3"/>
  <c r="E3" i="5"/>
  <c r="E7"/>
  <c r="E11"/>
  <c r="E2"/>
  <c r="E4"/>
  <c r="E8"/>
  <c r="E12"/>
  <c r="E5"/>
  <c r="E9"/>
  <c r="E13"/>
  <c r="E6"/>
  <c r="E10"/>
  <c r="E14"/>
  <c r="E22" i="1" l="1"/>
  <c r="E24"/>
  <c r="E20"/>
  <c r="E23"/>
  <c r="G18" i="5"/>
  <c r="F18"/>
  <c r="G19"/>
  <c r="F19"/>
  <c r="F25"/>
  <c r="G25"/>
  <c r="J25" s="1"/>
  <c r="CC24" i="1" s="1"/>
  <c r="G20" i="5"/>
  <c r="J20" s="1"/>
  <c r="CC19" i="1" s="1"/>
  <c r="F20" i="5"/>
  <c r="K20" s="1"/>
  <c r="G15"/>
  <c r="F15"/>
  <c r="F21"/>
  <c r="K21" s="1"/>
  <c r="G21"/>
  <c r="J21" s="1"/>
  <c r="CC20" i="1" s="1"/>
  <c r="F23" i="5"/>
  <c r="K23" s="1"/>
  <c r="G23"/>
  <c r="J23" s="1"/>
  <c r="CC22" i="1" s="1"/>
  <c r="F24" i="5"/>
  <c r="K24" s="1"/>
  <c r="G24"/>
  <c r="J24" s="1"/>
  <c r="CC23" i="1" s="1"/>
  <c r="F16" i="5"/>
  <c r="G16"/>
  <c r="G22"/>
  <c r="J22" s="1"/>
  <c r="CC21" i="1" s="1"/>
  <c r="F22" i="5"/>
  <c r="K22" s="1"/>
  <c r="F17"/>
  <c r="G17"/>
  <c r="F6"/>
  <c r="G6"/>
  <c r="F12"/>
  <c r="G12"/>
  <c r="F11"/>
  <c r="G11"/>
  <c r="K25"/>
  <c r="F13"/>
  <c r="G13"/>
  <c r="F8"/>
  <c r="G8"/>
  <c r="F7"/>
  <c r="G7"/>
  <c r="F14"/>
  <c r="G14"/>
  <c r="F9"/>
  <c r="G9"/>
  <c r="F4"/>
  <c r="G4"/>
  <c r="F3"/>
  <c r="G3"/>
  <c r="F10"/>
  <c r="G10"/>
  <c r="F5"/>
  <c r="G5"/>
  <c r="G2"/>
  <c r="F2"/>
  <c r="I2"/>
  <c r="E13" i="1"/>
  <c r="I14" i="5"/>
  <c r="E2" i="1"/>
  <c r="E12"/>
  <c r="I13" i="5"/>
  <c r="E9" i="1"/>
  <c r="I9" i="5"/>
  <c r="E18" i="1"/>
  <c r="I19" i="5"/>
  <c r="I11"/>
  <c r="I4"/>
  <c r="E6" i="1"/>
  <c r="I6" i="5"/>
  <c r="E14" i="1"/>
  <c r="I15" i="5"/>
  <c r="E10" i="1"/>
  <c r="I10" i="5"/>
  <c r="I17"/>
  <c r="I3"/>
  <c r="E3" i="1"/>
  <c r="E4"/>
  <c r="E17"/>
  <c r="I18" i="5"/>
  <c r="E16" i="1"/>
  <c r="E15"/>
  <c r="I16" i="5"/>
  <c r="E7" i="1"/>
  <c r="I7" i="5"/>
  <c r="I5"/>
  <c r="E5" i="1"/>
  <c r="E11"/>
  <c r="I12" i="5"/>
  <c r="I8"/>
  <c r="E8" i="1"/>
  <c r="K13" i="5" l="1"/>
  <c r="K12"/>
  <c r="J7"/>
  <c r="CC7" i="1" s="1"/>
  <c r="K17" i="5"/>
  <c r="K11"/>
  <c r="F25" i="1"/>
  <c r="W26"/>
  <c r="BG26"/>
  <c r="BM26"/>
  <c r="AC26"/>
  <c r="BA26"/>
  <c r="K26"/>
  <c r="Q26"/>
  <c r="AU26"/>
  <c r="BY26"/>
  <c r="AI26"/>
  <c r="AO26"/>
  <c r="BS26"/>
  <c r="J8" i="5"/>
  <c r="CC8" i="1" s="1"/>
  <c r="J5" i="5"/>
  <c r="CC5" i="1" s="1"/>
  <c r="J18" i="5"/>
  <c r="CC17" i="1" s="1"/>
  <c r="J15" i="5"/>
  <c r="CC14" i="1" s="1"/>
  <c r="J4" i="5"/>
  <c r="CC4" i="1" s="1"/>
  <c r="J9" i="5"/>
  <c r="CC9" i="1" s="1"/>
  <c r="K18" i="5"/>
  <c r="K19"/>
  <c r="K9"/>
  <c r="J16"/>
  <c r="CC15" i="1" s="1"/>
  <c r="K3" i="5"/>
  <c r="K10"/>
  <c r="J6"/>
  <c r="CC6" i="1" s="1"/>
  <c r="J13" i="5"/>
  <c r="CC12" i="1" s="1"/>
  <c r="K14" i="5"/>
  <c r="J2"/>
  <c r="CC2" i="1" s="1"/>
  <c r="K4" i="5"/>
  <c r="J11"/>
  <c r="J19"/>
  <c r="CC18" i="1" s="1"/>
  <c r="K5" i="5"/>
  <c r="K6"/>
  <c r="K8"/>
  <c r="K7"/>
  <c r="J12"/>
  <c r="CC11" i="1" s="1"/>
  <c r="K16" i="5"/>
  <c r="J3"/>
  <c r="CC3" i="1" s="1"/>
  <c r="J17" i="5"/>
  <c r="CC16" i="1" s="1"/>
  <c r="J10" i="5"/>
  <c r="CC10" i="1" s="1"/>
  <c r="K15" i="5"/>
  <c r="J14"/>
  <c r="CC13" i="1" s="1"/>
  <c r="CD13" s="1"/>
  <c r="K2" i="5"/>
  <c r="CD10" i="1" l="1"/>
  <c r="CD11"/>
  <c r="CD16"/>
  <c r="CD18"/>
  <c r="CD6"/>
  <c r="CD4"/>
  <c r="CD17"/>
  <c r="CD8"/>
  <c r="CD7"/>
  <c r="CD3"/>
  <c r="CD12"/>
  <c r="CD15"/>
  <c r="CD9"/>
  <c r="CD14"/>
  <c r="CD5"/>
  <c r="L8" i="5"/>
  <c r="L5"/>
  <c r="L9"/>
  <c r="L11"/>
  <c r="L18"/>
  <c r="L4"/>
  <c r="L3"/>
  <c r="L2"/>
  <c r="L15"/>
  <c r="L16"/>
  <c r="L7"/>
  <c r="L6"/>
  <c r="L14"/>
  <c r="L19"/>
  <c r="L17"/>
  <c r="L13"/>
  <c r="L10"/>
  <c r="L12"/>
  <c r="CD2" i="1"/>
</calcChain>
</file>

<file path=xl/sharedStrings.xml><?xml version="1.0" encoding="utf-8"?>
<sst xmlns="http://schemas.openxmlformats.org/spreadsheetml/2006/main" count="199" uniqueCount="140">
  <si>
    <t>Koht</t>
  </si>
  <si>
    <t>K</t>
  </si>
  <si>
    <t>Nr.</t>
  </si>
  <si>
    <t>Võistkonnad</t>
  </si>
  <si>
    <t>Kokku</t>
  </si>
  <si>
    <t>ÕVP</t>
  </si>
  <si>
    <t>Saadud P</t>
  </si>
  <si>
    <t>Max P</t>
  </si>
  <si>
    <t>Igor Habal</t>
  </si>
  <si>
    <t>Ove Põder</t>
  </si>
  <si>
    <t>Matis Song</t>
  </si>
  <si>
    <t>Mati Räli</t>
  </si>
  <si>
    <t>Toivo Kivimets</t>
  </si>
  <si>
    <t>Illar Tõnisson</t>
  </si>
  <si>
    <t>Ants Põldoja</t>
  </si>
  <si>
    <t>Marko Siil</t>
  </si>
  <si>
    <t>Rait Männik</t>
  </si>
  <si>
    <t>Urmas Hinno</t>
  </si>
  <si>
    <t>Urmas Oljum</t>
  </si>
  <si>
    <t>Priit Naruskberg</t>
  </si>
  <si>
    <t>Mart Vellama</t>
  </si>
  <si>
    <t>Aksor Koit</t>
  </si>
  <si>
    <t>Jevgeni Nurmla</t>
  </si>
  <si>
    <t>Avo Kask</t>
  </si>
  <si>
    <t>Aivar Saar</t>
  </si>
  <si>
    <t>Andres Saar</t>
  </si>
  <si>
    <t>Pärt Talimaa</t>
  </si>
  <si>
    <t>Peep Talimaa</t>
  </si>
  <si>
    <t>Jaan Allik</t>
  </si>
  <si>
    <t>Urmas Tarvis</t>
  </si>
  <si>
    <t>Urmas Song</t>
  </si>
  <si>
    <t>Ants Kõks</t>
  </si>
  <si>
    <t>Silver Mäll</t>
  </si>
  <si>
    <t>Henri Kaarma</t>
  </si>
  <si>
    <t>Jaan Õunpuu</t>
  </si>
  <si>
    <t>Jaan Lomp</t>
  </si>
  <si>
    <t>Ago Seer</t>
  </si>
  <si>
    <t>Valdur Ojala</t>
  </si>
  <si>
    <t>Alar Särgava</t>
  </si>
  <si>
    <t>Ants Särgava</t>
  </si>
  <si>
    <t>Veiko Ulp</t>
  </si>
  <si>
    <t>Peep Vahtrik</t>
  </si>
  <si>
    <t>Jaan Luhaorg</t>
  </si>
  <si>
    <t>Dmitri Rozgonjuk</t>
  </si>
  <si>
    <t>Arvo Nurm</t>
  </si>
  <si>
    <t>Endel Lõks</t>
  </si>
  <si>
    <t>Avo Lamp</t>
  </si>
  <si>
    <t>Raini Lelle</t>
  </si>
  <si>
    <t>Toomas Talviste</t>
  </si>
  <si>
    <t>Aap Allmägi</t>
  </si>
  <si>
    <t>Tõnu Sild</t>
  </si>
  <si>
    <t xml:space="preserve">Andres Bahovski </t>
  </si>
  <si>
    <t>Ivar Ruiso</t>
  </si>
  <si>
    <t>Kalmer Männik</t>
  </si>
  <si>
    <t>Toomas Lokk</t>
  </si>
  <si>
    <t>Tõnis Org</t>
  </si>
  <si>
    <t>Ervin Piigli</t>
  </si>
  <si>
    <t>Jaan Pärn</t>
  </si>
  <si>
    <t>Maija Taluma</t>
  </si>
  <si>
    <t>Eero Loonurm</t>
  </si>
  <si>
    <t>Kalle Voolaid</t>
  </si>
  <si>
    <t>Daimar Lell</t>
  </si>
  <si>
    <t>Eik Sagen</t>
  </si>
  <si>
    <t>Rein Hiob</t>
  </si>
  <si>
    <t>Vello Tõnso</t>
  </si>
  <si>
    <t>Madis Replik</t>
  </si>
  <si>
    <t xml:space="preserve">Tauno Tihti </t>
  </si>
  <si>
    <t>Aivar Ojaperv</t>
  </si>
  <si>
    <t>Kaarel Saar</t>
  </si>
  <si>
    <t>Hillar Kalvistu</t>
  </si>
  <si>
    <t>Jaan Männik</t>
  </si>
  <si>
    <t>Reidar Õunpuu</t>
  </si>
  <si>
    <t>... Kütt</t>
  </si>
  <si>
    <t>... Õuekallas</t>
  </si>
  <si>
    <t>... Heinmets</t>
  </si>
  <si>
    <t>... Mõek</t>
  </si>
  <si>
    <t>... Lass</t>
  </si>
  <si>
    <t>Toivo Kreek</t>
  </si>
  <si>
    <t>Rene Štrik</t>
  </si>
  <si>
    <t>Tiit Naarits</t>
  </si>
  <si>
    <t>Tauno Vahter</t>
  </si>
  <si>
    <t>Heino Raivet</t>
  </si>
  <si>
    <t>Alar Heinaste</t>
  </si>
  <si>
    <t>Kristjan Leppik</t>
  </si>
  <si>
    <t>Marek Kuub</t>
  </si>
  <si>
    <t>Tõnu Talve</t>
  </si>
  <si>
    <t>Herki Sulend</t>
  </si>
  <si>
    <t>Taivo Rist</t>
  </si>
  <si>
    <t>Huko Laanoja</t>
  </si>
  <si>
    <t>Andres Puusepp</t>
  </si>
  <si>
    <t>Timo Tarve</t>
  </si>
  <si>
    <t>Andres Patune</t>
  </si>
  <si>
    <t>Kalev Karro</t>
  </si>
  <si>
    <t>Eino Vaher</t>
  </si>
  <si>
    <t>Veiko Tonts</t>
  </si>
  <si>
    <t>Mart Kiisk</t>
  </si>
  <si>
    <t>Aarne Mäe</t>
  </si>
  <si>
    <t>Andres Kund</t>
  </si>
  <si>
    <t>Peep Kruusmaa</t>
  </si>
  <si>
    <t>Paul Meerits</t>
  </si>
  <si>
    <t>Ronald Reinap</t>
  </si>
  <si>
    <t>Heiki Suurkask</t>
  </si>
  <si>
    <t>Priit Aavik</t>
  </si>
  <si>
    <t>Toomas Uuskam</t>
  </si>
  <si>
    <t>Arvo Kraam</t>
  </si>
  <si>
    <t>Lauri Naber</t>
  </si>
  <si>
    <t>Margus Pihlak</t>
  </si>
  <si>
    <t>Tõnis Poom</t>
  </si>
  <si>
    <t>Kristel Oja</t>
  </si>
  <si>
    <t>Olavi Oja</t>
  </si>
  <si>
    <t>Aare Oja</t>
  </si>
  <si>
    <t>Indrek Salis</t>
  </si>
  <si>
    <t>Vallo Kask</t>
  </si>
  <si>
    <t>Arvo Kreegipuu</t>
  </si>
  <si>
    <t>Tanel Kadai</t>
  </si>
  <si>
    <t>Jaan Usin</t>
  </si>
  <si>
    <t>Enn Kauber</t>
  </si>
  <si>
    <t>Martti Suurorg</t>
  </si>
  <si>
    <t>Jaanus Käkk</t>
  </si>
  <si>
    <t>Rasmus Voolaid</t>
  </si>
  <si>
    <t>Janno Juhkov</t>
  </si>
  <si>
    <t>Holger Tamm</t>
  </si>
  <si>
    <t>Ragnar Heek</t>
  </si>
  <si>
    <t>HC</t>
  </si>
  <si>
    <t>HC-120</t>
  </si>
  <si>
    <t>P</t>
  </si>
  <si>
    <t>Mänge</t>
  </si>
  <si>
    <t>HC pts</t>
  </si>
  <si>
    <t>max õvp</t>
  </si>
  <si>
    <t>max punkte kokku</t>
  </si>
  <si>
    <t>jooksvaid punkte</t>
  </si>
  <si>
    <t>HC coef</t>
  </si>
  <si>
    <t>HC_run</t>
  </si>
  <si>
    <t>HC_120</t>
  </si>
  <si>
    <t>HC jooxev</t>
  </si>
  <si>
    <t>Valdo Essmann</t>
  </si>
  <si>
    <t>HC koht</t>
  </si>
  <si>
    <t>Händikäp</t>
  </si>
  <si>
    <t>HC p</t>
  </si>
  <si>
    <t>HC punktid</t>
  </si>
</sst>
</file>

<file path=xl/styles.xml><?xml version="1.0" encoding="utf-8"?>
<styleSheet xmlns="http://schemas.openxmlformats.org/spreadsheetml/2006/main">
  <fonts count="24">
    <font>
      <sz val="10"/>
      <name val="Arial"/>
      <charset val="186"/>
    </font>
    <font>
      <b/>
      <sz val="10"/>
      <name val="Arial"/>
      <family val="2"/>
    </font>
    <font>
      <sz val="10"/>
      <name val="Arial"/>
      <family val="2"/>
    </font>
    <font>
      <b/>
      <sz val="12"/>
      <name val="Verdana"/>
      <family val="2"/>
      <charset val="186"/>
    </font>
    <font>
      <sz val="12"/>
      <name val="Verdana"/>
      <family val="2"/>
      <charset val="186"/>
    </font>
    <font>
      <b/>
      <sz val="12"/>
      <color indexed="13"/>
      <name val="Verdana"/>
      <family val="2"/>
      <charset val="186"/>
    </font>
    <font>
      <b/>
      <sz val="10"/>
      <name val="Arial"/>
      <charset val="186"/>
    </font>
    <font>
      <b/>
      <sz val="12"/>
      <color indexed="9"/>
      <name val="Verdana"/>
      <family val="2"/>
      <charset val="186"/>
    </font>
    <font>
      <sz val="10"/>
      <name val="Verdana"/>
      <family val="2"/>
      <charset val="186"/>
    </font>
    <font>
      <b/>
      <sz val="10"/>
      <color indexed="9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7030A0"/>
      <name val="Calibri"/>
      <family val="2"/>
      <scheme val="minor"/>
    </font>
    <font>
      <b/>
      <sz val="12"/>
      <color rgb="FFFFFF00"/>
      <name val="Verdana"/>
      <family val="2"/>
      <charset val="186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medium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13"/>
      </right>
      <top style="medium">
        <color indexed="64"/>
      </top>
      <bottom style="thin">
        <color indexed="1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13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3"/>
      </right>
      <top style="medium">
        <color indexed="64"/>
      </top>
      <bottom/>
      <diagonal/>
    </border>
    <border>
      <left style="thin">
        <color indexed="13"/>
      </left>
      <right style="medium">
        <color indexed="64"/>
      </right>
      <top style="thin">
        <color indexed="1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00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135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9" fontId="7" fillId="4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6" xfId="0" applyFont="1" applyBorder="1" applyProtection="1"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0" fillId="0" borderId="0" xfId="3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6" fillId="0" borderId="0" xfId="3" applyFont="1"/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3" fillId="0" borderId="27" xfId="0" applyFont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2" fillId="0" borderId="0" xfId="0" applyFont="1"/>
    <xf numFmtId="0" fontId="3" fillId="6" borderId="3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9" fontId="7" fillId="4" borderId="30" xfId="0" applyNumberFormat="1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0" xfId="0" applyFont="1" applyFill="1" applyAlignment="1">
      <alignment horizontal="center"/>
    </xf>
    <xf numFmtId="0" fontId="20" fillId="9" borderId="29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4" xfId="0" applyFont="1" applyBorder="1" applyProtection="1">
      <protection locked="0"/>
    </xf>
    <xf numFmtId="0" fontId="3" fillId="2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3" fillId="5" borderId="40" xfId="0" applyFont="1" applyFill="1" applyBorder="1" applyAlignment="1">
      <alignment horizontal="center"/>
    </xf>
    <xf numFmtId="0" fontId="4" fillId="0" borderId="41" xfId="0" applyFont="1" applyBorder="1" applyAlignment="1" applyProtection="1">
      <alignment horizontal="center"/>
      <protection locked="0"/>
    </xf>
    <xf numFmtId="0" fontId="3" fillId="7" borderId="35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9" fontId="7" fillId="4" borderId="31" xfId="0" applyNumberFormat="1" applyFont="1" applyFill="1" applyBorder="1" applyAlignment="1">
      <alignment horizontal="center"/>
    </xf>
    <xf numFmtId="9" fontId="9" fillId="4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left"/>
    </xf>
    <xf numFmtId="0" fontId="3" fillId="11" borderId="18" xfId="0" applyFont="1" applyFill="1" applyBorder="1"/>
    <xf numFmtId="0" fontId="0" fillId="11" borderId="18" xfId="0" applyFill="1" applyBorder="1"/>
    <xf numFmtId="0" fontId="3" fillId="11" borderId="18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9" fontId="3" fillId="11" borderId="18" xfId="0" applyNumberFormat="1" applyFont="1" applyFill="1" applyBorder="1" applyAlignment="1">
      <alignment horizontal="center"/>
    </xf>
    <xf numFmtId="0" fontId="0" fillId="0" borderId="0" xfId="0" applyBorder="1"/>
    <xf numFmtId="0" fontId="3" fillId="11" borderId="3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22" fillId="1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12" borderId="16" xfId="0" applyFont="1" applyFill="1" applyBorder="1" applyProtection="1">
      <protection locked="0"/>
    </xf>
    <xf numFmtId="0" fontId="3" fillId="13" borderId="16" xfId="0" applyFont="1" applyFill="1" applyBorder="1" applyProtection="1">
      <protection locked="0"/>
    </xf>
    <xf numFmtId="0" fontId="3" fillId="14" borderId="16" xfId="0" applyFont="1" applyFill="1" applyBorder="1" applyProtection="1">
      <protection locked="0"/>
    </xf>
    <xf numFmtId="0" fontId="3" fillId="13" borderId="9" xfId="0" applyFont="1" applyFill="1" applyBorder="1" applyAlignment="1">
      <alignment horizontal="center"/>
    </xf>
    <xf numFmtId="0" fontId="4" fillId="13" borderId="18" xfId="0" applyFont="1" applyFill="1" applyBorder="1" applyAlignment="1" applyProtection="1">
      <alignment horizontal="center"/>
      <protection locked="0"/>
    </xf>
    <xf numFmtId="0" fontId="4" fillId="13" borderId="21" xfId="0" applyFont="1" applyFill="1" applyBorder="1" applyAlignment="1" applyProtection="1">
      <alignment horizontal="center"/>
      <protection locked="0"/>
    </xf>
    <xf numFmtId="0" fontId="4" fillId="6" borderId="18" xfId="0" applyFont="1" applyFill="1" applyBorder="1" applyAlignment="1" applyProtection="1">
      <alignment horizontal="center"/>
      <protection locked="0"/>
    </xf>
    <xf numFmtId="0" fontId="4" fillId="6" borderId="19" xfId="0" applyFont="1" applyFill="1" applyBorder="1" applyAlignment="1" applyProtection="1">
      <alignment horizontal="center"/>
      <protection locked="0"/>
    </xf>
    <xf numFmtId="0" fontId="3" fillId="13" borderId="7" xfId="0" applyFont="1" applyFill="1" applyBorder="1" applyAlignment="1">
      <alignment horizontal="center"/>
    </xf>
    <xf numFmtId="0" fontId="4" fillId="13" borderId="17" xfId="0" applyFont="1" applyFill="1" applyBorder="1" applyAlignment="1" applyProtection="1">
      <alignment horizontal="center"/>
      <protection locked="0"/>
    </xf>
    <xf numFmtId="0" fontId="4" fillId="13" borderId="20" xfId="0" applyFont="1" applyFill="1" applyBorder="1" applyAlignment="1" applyProtection="1">
      <alignment horizontal="center"/>
      <protection locked="0"/>
    </xf>
    <xf numFmtId="0" fontId="4" fillId="15" borderId="17" xfId="0" applyFont="1" applyFill="1" applyBorder="1" applyAlignment="1" applyProtection="1">
      <alignment horizontal="center"/>
      <protection locked="0"/>
    </xf>
    <xf numFmtId="0" fontId="4" fillId="16" borderId="18" xfId="0" applyFont="1" applyFill="1" applyBorder="1" applyAlignment="1" applyProtection="1">
      <alignment horizontal="center"/>
      <protection locked="0"/>
    </xf>
    <xf numFmtId="0" fontId="21" fillId="10" borderId="0" xfId="0" applyFont="1" applyFill="1" applyBorder="1" applyAlignment="1">
      <alignment horizontal="center"/>
    </xf>
    <xf numFmtId="0" fontId="3" fillId="11" borderId="42" xfId="0" applyFont="1" applyFill="1" applyBorder="1" applyAlignment="1">
      <alignment horizontal="center"/>
    </xf>
    <xf numFmtId="0" fontId="3" fillId="11" borderId="43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11" borderId="47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left"/>
    </xf>
    <xf numFmtId="0" fontId="3" fillId="14" borderId="43" xfId="0" applyFont="1" applyFill="1" applyBorder="1" applyProtection="1">
      <protection locked="0"/>
    </xf>
    <xf numFmtId="0" fontId="21" fillId="10" borderId="43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0" borderId="43" xfId="0" applyFont="1" applyBorder="1" applyProtection="1">
      <protection locked="0"/>
    </xf>
    <xf numFmtId="0" fontId="3" fillId="12" borderId="43" xfId="0" applyFont="1" applyFill="1" applyBorder="1" applyProtection="1">
      <protection locked="0"/>
    </xf>
    <xf numFmtId="0" fontId="3" fillId="13" borderId="43" xfId="0" applyFont="1" applyFill="1" applyBorder="1" applyProtection="1">
      <protection locked="0"/>
    </xf>
    <xf numFmtId="0" fontId="23" fillId="11" borderId="43" xfId="0" applyFont="1" applyFill="1" applyBorder="1" applyAlignment="1">
      <alignment horizontal="center"/>
    </xf>
    <xf numFmtId="0" fontId="20" fillId="9" borderId="44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000099"/>
      <color rgb="FF99FF33"/>
      <color rgb="FFFFFF99"/>
      <color rgb="FFFFFF66"/>
      <color rgb="FFFFCC66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30"/>
  <sheetViews>
    <sheetView tabSelected="1" workbookViewId="0">
      <pane xSplit="5" ySplit="1" topLeftCell="BP2" activePane="bottomRight" state="frozen"/>
      <selection pane="topRight" activeCell="E1" sqref="E1"/>
      <selection pane="bottomLeft" activeCell="A2" sqref="A2"/>
      <selection pane="bottomRight" activeCell="BQ29" sqref="BQ29"/>
    </sheetView>
  </sheetViews>
  <sheetFormatPr defaultRowHeight="12.75"/>
  <cols>
    <col min="1" max="1" width="5.140625" style="5" bestFit="1" customWidth="1"/>
    <col min="2" max="2" width="21.5703125" customWidth="1"/>
    <col min="3" max="3" width="11.28515625" customWidth="1"/>
    <col min="4" max="4" width="9" style="8" bestFit="1" customWidth="1"/>
    <col min="5" max="5" width="7.140625" style="8" bestFit="1" customWidth="1"/>
    <col min="6" max="10" width="4.28515625" style="6" customWidth="1"/>
    <col min="11" max="11" width="7.5703125" style="7" bestFit="1" customWidth="1"/>
    <col min="12" max="16" width="4.28515625" style="6" customWidth="1"/>
    <col min="17" max="17" width="7.5703125" style="7" bestFit="1" customWidth="1"/>
    <col min="18" max="22" width="4.28515625" style="6" customWidth="1"/>
    <col min="23" max="23" width="7.5703125" style="7" bestFit="1" customWidth="1"/>
    <col min="24" max="28" width="4.28515625" style="6" customWidth="1"/>
    <col min="29" max="29" width="7.5703125" style="7" bestFit="1" customWidth="1"/>
    <col min="30" max="34" width="4.28515625" style="6" customWidth="1"/>
    <col min="35" max="35" width="7.5703125" style="7" bestFit="1" customWidth="1"/>
    <col min="36" max="40" width="4.28515625" style="6" customWidth="1"/>
    <col min="41" max="41" width="7.5703125" style="7" bestFit="1" customWidth="1"/>
    <col min="42" max="46" width="4.28515625" style="6" customWidth="1"/>
    <col min="47" max="47" width="7.5703125" style="7" bestFit="1" customWidth="1"/>
    <col min="48" max="52" width="4.28515625" style="6" customWidth="1"/>
    <col min="53" max="53" width="7.5703125" style="7" bestFit="1" customWidth="1"/>
    <col min="54" max="58" width="4.28515625" style="6" customWidth="1"/>
    <col min="59" max="59" width="7.5703125" style="7" bestFit="1" customWidth="1"/>
    <col min="60" max="64" width="4.28515625" style="6" customWidth="1"/>
    <col min="65" max="65" width="7.5703125" style="7" bestFit="1" customWidth="1"/>
    <col min="66" max="70" width="4.28515625" style="6" customWidth="1"/>
    <col min="71" max="71" width="7.5703125" style="7" bestFit="1" customWidth="1"/>
    <col min="72" max="76" width="4.28515625" style="6" customWidth="1"/>
    <col min="77" max="77" width="7.5703125" style="7" bestFit="1" customWidth="1"/>
    <col min="78" max="78" width="9" style="8" bestFit="1" customWidth="1"/>
    <col min="79" max="79" width="7.140625" style="8" bestFit="1" customWidth="1"/>
    <col min="80" max="80" width="6.28515625" customWidth="1"/>
    <col min="81" max="81" width="7.7109375" style="8" customWidth="1"/>
    <col min="82" max="82" width="10.7109375" bestFit="1" customWidth="1"/>
  </cols>
  <sheetData>
    <row r="1" spans="1:83" s="18" customFormat="1" ht="15.75" thickBot="1">
      <c r="A1" s="3" t="s">
        <v>2</v>
      </c>
      <c r="B1" s="1" t="s">
        <v>3</v>
      </c>
      <c r="C1" s="101" t="s">
        <v>137</v>
      </c>
      <c r="D1" s="75" t="s">
        <v>4</v>
      </c>
      <c r="E1" s="9" t="s">
        <v>0</v>
      </c>
      <c r="F1" s="12">
        <v>1</v>
      </c>
      <c r="G1" s="12">
        <v>2</v>
      </c>
      <c r="H1" s="12">
        <v>3</v>
      </c>
      <c r="I1" s="12">
        <v>4</v>
      </c>
      <c r="J1" s="13">
        <v>5</v>
      </c>
      <c r="K1" s="26" t="s">
        <v>1</v>
      </c>
      <c r="L1" s="12">
        <v>6</v>
      </c>
      <c r="M1" s="12">
        <v>7</v>
      </c>
      <c r="N1" s="12">
        <v>8</v>
      </c>
      <c r="O1" s="12">
        <v>9</v>
      </c>
      <c r="P1" s="13">
        <v>10</v>
      </c>
      <c r="Q1" s="26" t="s">
        <v>1</v>
      </c>
      <c r="R1" s="12">
        <v>11</v>
      </c>
      <c r="S1" s="14">
        <v>12</v>
      </c>
      <c r="T1" s="14">
        <v>13</v>
      </c>
      <c r="U1" s="14">
        <v>14</v>
      </c>
      <c r="V1" s="13">
        <v>15</v>
      </c>
      <c r="W1" s="26" t="s">
        <v>1</v>
      </c>
      <c r="X1" s="12">
        <v>16</v>
      </c>
      <c r="Y1" s="12">
        <v>17</v>
      </c>
      <c r="Z1" s="12">
        <v>18</v>
      </c>
      <c r="AA1" s="12">
        <v>19</v>
      </c>
      <c r="AB1" s="15">
        <v>20</v>
      </c>
      <c r="AC1" s="26" t="s">
        <v>1</v>
      </c>
      <c r="AD1" s="12">
        <v>21</v>
      </c>
      <c r="AE1" s="14">
        <v>22</v>
      </c>
      <c r="AF1" s="106">
        <v>23</v>
      </c>
      <c r="AG1" s="14">
        <v>24</v>
      </c>
      <c r="AH1" s="16">
        <v>25</v>
      </c>
      <c r="AI1" s="26" t="s">
        <v>1</v>
      </c>
      <c r="AJ1" s="12">
        <v>26</v>
      </c>
      <c r="AK1" s="14">
        <v>27</v>
      </c>
      <c r="AL1" s="14">
        <v>28</v>
      </c>
      <c r="AM1" s="14">
        <v>29</v>
      </c>
      <c r="AN1" s="17">
        <v>30</v>
      </c>
      <c r="AO1" s="26" t="s">
        <v>1</v>
      </c>
      <c r="AP1" s="12">
        <v>31</v>
      </c>
      <c r="AQ1" s="14">
        <v>32</v>
      </c>
      <c r="AR1" s="14">
        <v>33</v>
      </c>
      <c r="AS1" s="106">
        <v>34</v>
      </c>
      <c r="AT1" s="17">
        <v>35</v>
      </c>
      <c r="AU1" s="26" t="s">
        <v>1</v>
      </c>
      <c r="AV1" s="111">
        <v>36</v>
      </c>
      <c r="AW1" s="14">
        <v>37</v>
      </c>
      <c r="AX1" s="14">
        <v>38</v>
      </c>
      <c r="AY1" s="14">
        <v>39</v>
      </c>
      <c r="AZ1" s="17">
        <v>40</v>
      </c>
      <c r="BA1" s="26" t="s">
        <v>1</v>
      </c>
      <c r="BB1" s="12">
        <v>41</v>
      </c>
      <c r="BC1" s="14">
        <v>42</v>
      </c>
      <c r="BD1" s="14">
        <v>43</v>
      </c>
      <c r="BE1" s="14">
        <v>44</v>
      </c>
      <c r="BF1" s="17">
        <v>45</v>
      </c>
      <c r="BG1" s="26" t="s">
        <v>1</v>
      </c>
      <c r="BH1" s="12">
        <v>46</v>
      </c>
      <c r="BI1" s="14">
        <v>47</v>
      </c>
      <c r="BJ1" s="14">
        <v>48</v>
      </c>
      <c r="BK1" s="14">
        <v>49</v>
      </c>
      <c r="BL1" s="17">
        <v>50</v>
      </c>
      <c r="BM1" s="26" t="s">
        <v>1</v>
      </c>
      <c r="BN1" s="12">
        <v>51</v>
      </c>
      <c r="BO1" s="14">
        <v>52</v>
      </c>
      <c r="BP1" s="14">
        <v>53</v>
      </c>
      <c r="BQ1" s="14">
        <v>54</v>
      </c>
      <c r="BR1" s="17">
        <v>55</v>
      </c>
      <c r="BS1" s="26" t="s">
        <v>1</v>
      </c>
      <c r="BT1" s="12">
        <v>56</v>
      </c>
      <c r="BU1" s="14">
        <v>57</v>
      </c>
      <c r="BV1" s="14">
        <v>58</v>
      </c>
      <c r="BW1" s="14">
        <v>59</v>
      </c>
      <c r="BX1" s="17">
        <v>60</v>
      </c>
      <c r="BY1" s="26" t="s">
        <v>1</v>
      </c>
      <c r="BZ1" s="64" t="s">
        <v>4</v>
      </c>
      <c r="CA1" s="66" t="s">
        <v>0</v>
      </c>
      <c r="CB1" s="70" t="s">
        <v>123</v>
      </c>
      <c r="CC1" s="75" t="s">
        <v>138</v>
      </c>
      <c r="CD1" s="69" t="s">
        <v>136</v>
      </c>
      <c r="CE1" s="19" t="s">
        <v>5</v>
      </c>
    </row>
    <row r="2" spans="1:83" ht="15.75" thickBot="1">
      <c r="A2" s="63">
        <v>1</v>
      </c>
      <c r="B2" s="105" t="s">
        <v>15</v>
      </c>
      <c r="C2" s="71">
        <v>8</v>
      </c>
      <c r="D2" s="100">
        <f t="shared" ref="D2:D25" si="0">BZ2</f>
        <v>63</v>
      </c>
      <c r="E2" s="10">
        <f t="shared" ref="E2:E24" si="1">RANK(D2,$BZ$2:$BZ$24)</f>
        <v>2</v>
      </c>
      <c r="F2" s="29">
        <v>1</v>
      </c>
      <c r="G2" s="30">
        <v>2</v>
      </c>
      <c r="H2" s="30">
        <v>2</v>
      </c>
      <c r="I2" s="30">
        <v>2</v>
      </c>
      <c r="J2" s="31">
        <v>2</v>
      </c>
      <c r="K2" s="27">
        <f t="shared" ref="K2:K24" si="2">SUM(F2:J2)</f>
        <v>9</v>
      </c>
      <c r="L2" s="29">
        <v>2</v>
      </c>
      <c r="M2" s="30">
        <v>0</v>
      </c>
      <c r="N2" s="30">
        <v>0</v>
      </c>
      <c r="O2" s="30">
        <v>2</v>
      </c>
      <c r="P2" s="35">
        <v>2</v>
      </c>
      <c r="Q2" s="27">
        <f t="shared" ref="Q2:Q24" si="3">SUM(L2:P2)</f>
        <v>6</v>
      </c>
      <c r="R2" s="29">
        <v>2</v>
      </c>
      <c r="S2" s="30">
        <v>0</v>
      </c>
      <c r="T2" s="30">
        <v>2</v>
      </c>
      <c r="U2" s="30">
        <v>2</v>
      </c>
      <c r="V2" s="35">
        <v>0</v>
      </c>
      <c r="W2" s="27">
        <f t="shared" ref="W2:W24" si="4">SUM(R2:V2)</f>
        <v>6</v>
      </c>
      <c r="X2" s="29">
        <v>0</v>
      </c>
      <c r="Y2" s="30">
        <v>2</v>
      </c>
      <c r="Z2" s="30">
        <v>2</v>
      </c>
      <c r="AA2" s="30">
        <v>0</v>
      </c>
      <c r="AB2" s="35">
        <v>2</v>
      </c>
      <c r="AC2" s="27">
        <f t="shared" ref="AC2:AC24" si="5">SUM(X2:AB2)</f>
        <v>6</v>
      </c>
      <c r="AD2" s="40">
        <v>2</v>
      </c>
      <c r="AE2" s="39">
        <v>2</v>
      </c>
      <c r="AF2" s="107">
        <v>0</v>
      </c>
      <c r="AG2" s="39">
        <v>0</v>
      </c>
      <c r="AH2" s="31">
        <v>0</v>
      </c>
      <c r="AI2" s="27">
        <f t="shared" ref="AI2:AI24" si="6">SUM(AD2:AH2)</f>
        <v>4</v>
      </c>
      <c r="AJ2" s="29">
        <v>0</v>
      </c>
      <c r="AK2" s="30">
        <v>0</v>
      </c>
      <c r="AL2" s="30">
        <v>0</v>
      </c>
      <c r="AM2" s="30">
        <v>0</v>
      </c>
      <c r="AN2" s="43">
        <v>0</v>
      </c>
      <c r="AO2" s="27">
        <f t="shared" ref="AO2:AO24" si="7">SUM(AJ2:AN2)</f>
        <v>0</v>
      </c>
      <c r="AP2" s="29">
        <v>2</v>
      </c>
      <c r="AQ2" s="30">
        <v>2</v>
      </c>
      <c r="AR2" s="30">
        <v>0</v>
      </c>
      <c r="AS2" s="107">
        <v>0</v>
      </c>
      <c r="AT2" s="43">
        <v>2</v>
      </c>
      <c r="AU2" s="27">
        <f t="shared" ref="AU2:AU24" si="8">SUM(AP2:AT2)</f>
        <v>6</v>
      </c>
      <c r="AV2" s="112">
        <v>0</v>
      </c>
      <c r="AW2" s="30">
        <v>0</v>
      </c>
      <c r="AX2" s="30">
        <v>2</v>
      </c>
      <c r="AY2" s="30">
        <v>2</v>
      </c>
      <c r="AZ2" s="43">
        <v>2</v>
      </c>
      <c r="BA2" s="27">
        <f t="shared" ref="BA2:BA24" si="9">SUM(AV2:AZ2)</f>
        <v>6</v>
      </c>
      <c r="BB2" s="29">
        <v>2</v>
      </c>
      <c r="BC2" s="30">
        <v>0</v>
      </c>
      <c r="BD2" s="30">
        <v>2</v>
      </c>
      <c r="BE2" s="30">
        <v>0</v>
      </c>
      <c r="BF2" s="43">
        <v>0</v>
      </c>
      <c r="BG2" s="27">
        <f t="shared" ref="BG2:BG24" si="10">SUM(BB2:BF2)</f>
        <v>4</v>
      </c>
      <c r="BH2" s="29">
        <v>0</v>
      </c>
      <c r="BI2" s="30">
        <v>0</v>
      </c>
      <c r="BJ2" s="30">
        <v>0</v>
      </c>
      <c r="BK2" s="30">
        <v>2</v>
      </c>
      <c r="BL2" s="43">
        <v>0</v>
      </c>
      <c r="BM2" s="27">
        <f t="shared" ref="BM2:BM24" si="11">SUM(BH2:BL2)</f>
        <v>2</v>
      </c>
      <c r="BN2" s="29">
        <v>2</v>
      </c>
      <c r="BO2" s="30">
        <v>2</v>
      </c>
      <c r="BP2" s="30">
        <v>0</v>
      </c>
      <c r="BQ2" s="30">
        <v>0</v>
      </c>
      <c r="BR2" s="43">
        <v>2</v>
      </c>
      <c r="BS2" s="27">
        <f t="shared" ref="BS2:BS24" si="12">SUM(BN2:BR2)</f>
        <v>6</v>
      </c>
      <c r="BT2" s="29">
        <v>2</v>
      </c>
      <c r="BU2" s="30">
        <v>2</v>
      </c>
      <c r="BV2" s="30">
        <v>0</v>
      </c>
      <c r="BW2" s="30">
        <v>2</v>
      </c>
      <c r="BX2" s="43">
        <v>2</v>
      </c>
      <c r="BY2" s="27">
        <f t="shared" ref="BY2:BY24" si="13">SUM(BT2:BX2)</f>
        <v>8</v>
      </c>
      <c r="BZ2" s="65">
        <f t="shared" ref="BZ2:BZ25" si="14">K2+Q2+W2+AC2+AI2+AO2+AU2+BA2+BG2+BM2+BS2+BY2</f>
        <v>63</v>
      </c>
      <c r="CA2" s="67">
        <f t="shared" ref="CA2:CA24" si="15">RANK(BZ2,$BZ$2:$BZ$24)</f>
        <v>2</v>
      </c>
      <c r="CB2" s="71">
        <v>8</v>
      </c>
      <c r="CC2" s="98">
        <f>Sheet2!J2</f>
        <v>71</v>
      </c>
      <c r="CD2" s="72">
        <f>RANK(CC2,CC$2:CC$24)</f>
        <v>3</v>
      </c>
      <c r="CE2" s="68">
        <f t="shared" ref="CE2:CE18" si="16">IF(NOT(COUNTBLANK(F2:BY2)=60),BZ2/(60-COUNTBLANK(F2:BY2))/2,"0%")</f>
        <v>0.52500000000000002</v>
      </c>
    </row>
    <row r="3" spans="1:83" ht="15.75" thickBot="1">
      <c r="A3" s="63">
        <v>2</v>
      </c>
      <c r="B3" s="28" t="s">
        <v>14</v>
      </c>
      <c r="C3" s="71">
        <v>2</v>
      </c>
      <c r="D3" s="100">
        <f t="shared" si="0"/>
        <v>48</v>
      </c>
      <c r="E3" s="10">
        <f t="shared" si="1"/>
        <v>5</v>
      </c>
      <c r="F3" s="29">
        <v>1</v>
      </c>
      <c r="G3" s="30">
        <v>2</v>
      </c>
      <c r="H3" s="30">
        <v>2</v>
      </c>
      <c r="I3" s="30">
        <v>2</v>
      </c>
      <c r="J3" s="31">
        <v>2</v>
      </c>
      <c r="K3" s="27">
        <f t="shared" si="2"/>
        <v>9</v>
      </c>
      <c r="L3" s="29">
        <v>0</v>
      </c>
      <c r="M3" s="30">
        <v>2</v>
      </c>
      <c r="N3" s="30">
        <v>0</v>
      </c>
      <c r="O3" s="30">
        <v>2</v>
      </c>
      <c r="P3" s="35">
        <v>2</v>
      </c>
      <c r="Q3" s="27">
        <f t="shared" si="3"/>
        <v>6</v>
      </c>
      <c r="R3" s="29">
        <v>0</v>
      </c>
      <c r="S3" s="30">
        <v>0</v>
      </c>
      <c r="T3" s="30">
        <v>0</v>
      </c>
      <c r="U3" s="30">
        <v>0</v>
      </c>
      <c r="V3" s="35">
        <v>0</v>
      </c>
      <c r="W3" s="27">
        <f t="shared" si="4"/>
        <v>0</v>
      </c>
      <c r="X3" s="29">
        <v>0</v>
      </c>
      <c r="Y3" s="30">
        <v>0</v>
      </c>
      <c r="Z3" s="30">
        <v>0</v>
      </c>
      <c r="AA3" s="30">
        <v>0</v>
      </c>
      <c r="AB3" s="35">
        <v>2</v>
      </c>
      <c r="AC3" s="27">
        <f t="shared" si="5"/>
        <v>2</v>
      </c>
      <c r="AD3" s="40">
        <v>1</v>
      </c>
      <c r="AE3" s="39">
        <v>0</v>
      </c>
      <c r="AF3" s="107">
        <v>0</v>
      </c>
      <c r="AG3" s="39">
        <v>0</v>
      </c>
      <c r="AH3" s="31">
        <v>0</v>
      </c>
      <c r="AI3" s="27">
        <f t="shared" si="6"/>
        <v>1</v>
      </c>
      <c r="AJ3" s="29">
        <v>2</v>
      </c>
      <c r="AK3" s="30">
        <v>2</v>
      </c>
      <c r="AL3" s="30">
        <v>2</v>
      </c>
      <c r="AM3" s="30">
        <v>2</v>
      </c>
      <c r="AN3" s="43">
        <v>0</v>
      </c>
      <c r="AO3" s="27">
        <f t="shared" si="7"/>
        <v>8</v>
      </c>
      <c r="AP3" s="29">
        <v>2</v>
      </c>
      <c r="AQ3" s="30">
        <v>0</v>
      </c>
      <c r="AR3" s="30">
        <v>0</v>
      </c>
      <c r="AS3" s="107">
        <v>0</v>
      </c>
      <c r="AT3" s="43">
        <v>2</v>
      </c>
      <c r="AU3" s="27">
        <f t="shared" si="8"/>
        <v>4</v>
      </c>
      <c r="AV3" s="112">
        <v>0</v>
      </c>
      <c r="AW3" s="30">
        <v>0</v>
      </c>
      <c r="AX3" s="30">
        <v>0</v>
      </c>
      <c r="AY3" s="30">
        <v>0</v>
      </c>
      <c r="AZ3" s="43">
        <v>2</v>
      </c>
      <c r="BA3" s="27">
        <f t="shared" si="9"/>
        <v>2</v>
      </c>
      <c r="BB3" s="29">
        <v>0</v>
      </c>
      <c r="BC3" s="30">
        <v>0</v>
      </c>
      <c r="BD3" s="30">
        <v>2</v>
      </c>
      <c r="BE3" s="30">
        <v>0</v>
      </c>
      <c r="BF3" s="43">
        <v>2</v>
      </c>
      <c r="BG3" s="27">
        <f t="shared" si="10"/>
        <v>4</v>
      </c>
      <c r="BH3" s="29">
        <v>0</v>
      </c>
      <c r="BI3" s="30">
        <v>2</v>
      </c>
      <c r="BJ3" s="30">
        <v>0</v>
      </c>
      <c r="BK3" s="30">
        <v>2</v>
      </c>
      <c r="BL3" s="43">
        <v>2</v>
      </c>
      <c r="BM3" s="27">
        <f t="shared" si="11"/>
        <v>6</v>
      </c>
      <c r="BN3" s="29">
        <v>2</v>
      </c>
      <c r="BO3" s="30">
        <v>0</v>
      </c>
      <c r="BP3" s="30">
        <v>0</v>
      </c>
      <c r="BQ3" s="30">
        <v>0</v>
      </c>
      <c r="BR3" s="43">
        <v>0</v>
      </c>
      <c r="BS3" s="27">
        <f t="shared" si="12"/>
        <v>2</v>
      </c>
      <c r="BT3" s="29">
        <v>0</v>
      </c>
      <c r="BU3" s="30">
        <v>2</v>
      </c>
      <c r="BV3" s="30">
        <v>0</v>
      </c>
      <c r="BW3" s="30">
        <v>2</v>
      </c>
      <c r="BX3" s="43">
        <v>0</v>
      </c>
      <c r="BY3" s="27">
        <f t="shared" si="13"/>
        <v>4</v>
      </c>
      <c r="BZ3" s="65">
        <f t="shared" si="14"/>
        <v>48</v>
      </c>
      <c r="CA3" s="67">
        <f t="shared" si="15"/>
        <v>5</v>
      </c>
      <c r="CB3" s="71">
        <v>2</v>
      </c>
      <c r="CC3" s="99">
        <f>Sheet2!J3</f>
        <v>50</v>
      </c>
      <c r="CD3" s="72">
        <f t="shared" ref="CD3:CD18" si="17">RANK(CC3,CC$2:CC$24)</f>
        <v>11</v>
      </c>
      <c r="CE3" s="68">
        <f t="shared" si="16"/>
        <v>0.4</v>
      </c>
    </row>
    <row r="4" spans="1:83" ht="15.75" thickBot="1">
      <c r="A4" s="63">
        <v>3</v>
      </c>
      <c r="B4" s="28" t="s">
        <v>12</v>
      </c>
      <c r="C4" s="71">
        <v>7</v>
      </c>
      <c r="D4" s="100">
        <f t="shared" si="0"/>
        <v>59</v>
      </c>
      <c r="E4" s="10">
        <f t="shared" si="1"/>
        <v>3</v>
      </c>
      <c r="F4" s="29">
        <v>0</v>
      </c>
      <c r="G4" s="30">
        <v>2</v>
      </c>
      <c r="H4" s="30">
        <v>2</v>
      </c>
      <c r="I4" s="30">
        <v>2</v>
      </c>
      <c r="J4" s="31">
        <v>2</v>
      </c>
      <c r="K4" s="27">
        <f t="shared" si="2"/>
        <v>8</v>
      </c>
      <c r="L4" s="29">
        <v>2</v>
      </c>
      <c r="M4" s="30">
        <v>0</v>
      </c>
      <c r="N4" s="30">
        <v>0</v>
      </c>
      <c r="O4" s="30">
        <v>0</v>
      </c>
      <c r="P4" s="35">
        <v>2</v>
      </c>
      <c r="Q4" s="27">
        <f t="shared" si="3"/>
        <v>4</v>
      </c>
      <c r="R4" s="29">
        <v>2</v>
      </c>
      <c r="S4" s="30">
        <v>2</v>
      </c>
      <c r="T4" s="30">
        <v>0</v>
      </c>
      <c r="U4" s="30">
        <v>2</v>
      </c>
      <c r="V4" s="35">
        <v>2</v>
      </c>
      <c r="W4" s="27">
        <f t="shared" si="4"/>
        <v>8</v>
      </c>
      <c r="X4" s="29">
        <v>0</v>
      </c>
      <c r="Y4" s="30">
        <v>2</v>
      </c>
      <c r="Z4" s="30">
        <v>2</v>
      </c>
      <c r="AA4" s="30">
        <v>0</v>
      </c>
      <c r="AB4" s="35">
        <v>0</v>
      </c>
      <c r="AC4" s="27">
        <f t="shared" si="5"/>
        <v>4</v>
      </c>
      <c r="AD4" s="40">
        <v>1</v>
      </c>
      <c r="AE4" s="39">
        <v>2</v>
      </c>
      <c r="AF4" s="107">
        <v>0</v>
      </c>
      <c r="AG4" s="39">
        <v>0</v>
      </c>
      <c r="AH4" s="31">
        <v>0</v>
      </c>
      <c r="AI4" s="27">
        <f t="shared" si="6"/>
        <v>3</v>
      </c>
      <c r="AJ4" s="29">
        <v>0</v>
      </c>
      <c r="AK4" s="30">
        <v>2</v>
      </c>
      <c r="AL4" s="30">
        <v>0</v>
      </c>
      <c r="AM4" s="30">
        <v>2</v>
      </c>
      <c r="AN4" s="43">
        <v>0</v>
      </c>
      <c r="AO4" s="27">
        <f t="shared" si="7"/>
        <v>4</v>
      </c>
      <c r="AP4" s="29">
        <v>2</v>
      </c>
      <c r="AQ4" s="30">
        <v>0</v>
      </c>
      <c r="AR4" s="30">
        <v>0</v>
      </c>
      <c r="AS4" s="107">
        <v>0</v>
      </c>
      <c r="AT4" s="43">
        <v>2</v>
      </c>
      <c r="AU4" s="27">
        <f t="shared" si="8"/>
        <v>4</v>
      </c>
      <c r="AV4" s="112">
        <v>0</v>
      </c>
      <c r="AW4" s="30">
        <v>2</v>
      </c>
      <c r="AX4" s="30">
        <v>2</v>
      </c>
      <c r="AY4" s="30">
        <v>0</v>
      </c>
      <c r="AZ4" s="43">
        <v>2</v>
      </c>
      <c r="BA4" s="27">
        <f t="shared" si="9"/>
        <v>6</v>
      </c>
      <c r="BB4" s="29">
        <v>2</v>
      </c>
      <c r="BC4" s="30">
        <v>0</v>
      </c>
      <c r="BD4" s="30">
        <v>2</v>
      </c>
      <c r="BE4" s="30">
        <v>2</v>
      </c>
      <c r="BF4" s="43">
        <v>2</v>
      </c>
      <c r="BG4" s="27">
        <f t="shared" si="10"/>
        <v>8</v>
      </c>
      <c r="BH4" s="29">
        <v>0</v>
      </c>
      <c r="BI4" s="30">
        <v>0</v>
      </c>
      <c r="BJ4" s="30">
        <v>0</v>
      </c>
      <c r="BK4" s="30">
        <v>2</v>
      </c>
      <c r="BL4" s="43">
        <v>0</v>
      </c>
      <c r="BM4" s="27">
        <f t="shared" si="11"/>
        <v>2</v>
      </c>
      <c r="BN4" s="29">
        <v>0</v>
      </c>
      <c r="BO4" s="30">
        <v>0</v>
      </c>
      <c r="BP4" s="115">
        <v>1</v>
      </c>
      <c r="BQ4" s="30">
        <v>0</v>
      </c>
      <c r="BR4" s="43">
        <v>0</v>
      </c>
      <c r="BS4" s="27">
        <f t="shared" si="12"/>
        <v>1</v>
      </c>
      <c r="BT4" s="29">
        <v>2</v>
      </c>
      <c r="BU4" s="30">
        <v>2</v>
      </c>
      <c r="BV4" s="30">
        <v>2</v>
      </c>
      <c r="BW4" s="30">
        <v>0</v>
      </c>
      <c r="BX4" s="43">
        <v>1</v>
      </c>
      <c r="BY4" s="27">
        <f t="shared" si="13"/>
        <v>7</v>
      </c>
      <c r="BZ4" s="65">
        <f t="shared" si="14"/>
        <v>59</v>
      </c>
      <c r="CA4" s="67">
        <f t="shared" si="15"/>
        <v>3</v>
      </c>
      <c r="CB4" s="71">
        <v>7</v>
      </c>
      <c r="CC4" s="98">
        <f>Sheet2!J4</f>
        <v>66</v>
      </c>
      <c r="CD4" s="72">
        <f t="shared" si="17"/>
        <v>4</v>
      </c>
      <c r="CE4" s="68">
        <f t="shared" si="16"/>
        <v>0.49166666666666664</v>
      </c>
    </row>
    <row r="5" spans="1:83" ht="15.75" thickBot="1">
      <c r="A5" s="63">
        <v>4</v>
      </c>
      <c r="B5" s="28" t="s">
        <v>23</v>
      </c>
      <c r="C5" s="71">
        <v>24</v>
      </c>
      <c r="D5" s="100">
        <f t="shared" si="0"/>
        <v>36</v>
      </c>
      <c r="E5" s="10">
        <f t="shared" si="1"/>
        <v>9</v>
      </c>
      <c r="F5" s="29">
        <v>0</v>
      </c>
      <c r="G5" s="30">
        <v>2</v>
      </c>
      <c r="H5" s="30">
        <v>2</v>
      </c>
      <c r="I5" s="30">
        <v>1</v>
      </c>
      <c r="J5" s="31">
        <v>0</v>
      </c>
      <c r="K5" s="27">
        <f t="shared" si="2"/>
        <v>5</v>
      </c>
      <c r="L5" s="29">
        <v>0</v>
      </c>
      <c r="M5" s="30">
        <v>0</v>
      </c>
      <c r="N5" s="30">
        <v>0</v>
      </c>
      <c r="O5" s="30">
        <v>0</v>
      </c>
      <c r="P5" s="35">
        <v>2</v>
      </c>
      <c r="Q5" s="27">
        <f t="shared" si="3"/>
        <v>2</v>
      </c>
      <c r="R5" s="29">
        <v>2</v>
      </c>
      <c r="S5" s="30">
        <v>0</v>
      </c>
      <c r="T5" s="30">
        <v>0</v>
      </c>
      <c r="U5" s="30">
        <v>0</v>
      </c>
      <c r="V5" s="35">
        <v>0</v>
      </c>
      <c r="W5" s="27">
        <f t="shared" si="4"/>
        <v>2</v>
      </c>
      <c r="X5" s="29">
        <v>0</v>
      </c>
      <c r="Y5" s="30">
        <v>0</v>
      </c>
      <c r="Z5" s="30">
        <v>0</v>
      </c>
      <c r="AA5" s="39">
        <v>2</v>
      </c>
      <c r="AB5" s="35">
        <v>0</v>
      </c>
      <c r="AC5" s="27">
        <f t="shared" si="5"/>
        <v>2</v>
      </c>
      <c r="AD5" s="40">
        <v>0</v>
      </c>
      <c r="AE5" s="39">
        <v>2</v>
      </c>
      <c r="AF5" s="107">
        <v>0</v>
      </c>
      <c r="AG5" s="39">
        <v>0</v>
      </c>
      <c r="AH5" s="31">
        <v>0</v>
      </c>
      <c r="AI5" s="27">
        <f t="shared" si="6"/>
        <v>2</v>
      </c>
      <c r="AJ5" s="29">
        <v>0</v>
      </c>
      <c r="AK5" s="30">
        <v>2</v>
      </c>
      <c r="AL5" s="30">
        <v>2</v>
      </c>
      <c r="AM5" s="30">
        <v>0</v>
      </c>
      <c r="AN5" s="43">
        <v>0</v>
      </c>
      <c r="AO5" s="27">
        <f t="shared" si="7"/>
        <v>4</v>
      </c>
      <c r="AP5" s="29">
        <v>0</v>
      </c>
      <c r="AQ5" s="30">
        <v>2</v>
      </c>
      <c r="AR5" s="30">
        <v>0</v>
      </c>
      <c r="AS5" s="107">
        <v>0</v>
      </c>
      <c r="AT5" s="43">
        <v>0</v>
      </c>
      <c r="AU5" s="27">
        <f t="shared" si="8"/>
        <v>2</v>
      </c>
      <c r="AV5" s="112">
        <v>0</v>
      </c>
      <c r="AW5" s="30">
        <v>1</v>
      </c>
      <c r="AX5" s="30">
        <v>0</v>
      </c>
      <c r="AY5" s="30">
        <v>1</v>
      </c>
      <c r="AZ5" s="43">
        <v>0</v>
      </c>
      <c r="BA5" s="27">
        <f t="shared" si="9"/>
        <v>2</v>
      </c>
      <c r="BB5" s="29">
        <v>2</v>
      </c>
      <c r="BC5" s="30">
        <v>0</v>
      </c>
      <c r="BD5" s="30">
        <v>0</v>
      </c>
      <c r="BE5" s="30">
        <v>0</v>
      </c>
      <c r="BF5" s="43">
        <v>2</v>
      </c>
      <c r="BG5" s="27">
        <f t="shared" si="10"/>
        <v>4</v>
      </c>
      <c r="BH5" s="29">
        <v>0</v>
      </c>
      <c r="BI5" s="30">
        <v>2</v>
      </c>
      <c r="BJ5" s="30">
        <v>2</v>
      </c>
      <c r="BK5" s="30">
        <v>0</v>
      </c>
      <c r="BL5" s="43">
        <v>0</v>
      </c>
      <c r="BM5" s="27">
        <f t="shared" si="11"/>
        <v>4</v>
      </c>
      <c r="BN5" s="29">
        <v>0</v>
      </c>
      <c r="BO5" s="30">
        <v>2</v>
      </c>
      <c r="BP5" s="30">
        <v>0</v>
      </c>
      <c r="BQ5" s="30">
        <v>0</v>
      </c>
      <c r="BR5" s="43">
        <v>0</v>
      </c>
      <c r="BS5" s="27">
        <f t="shared" si="12"/>
        <v>2</v>
      </c>
      <c r="BT5" s="29">
        <v>0</v>
      </c>
      <c r="BU5" s="30">
        <v>2</v>
      </c>
      <c r="BV5" s="30">
        <v>0</v>
      </c>
      <c r="BW5" s="30">
        <v>2</v>
      </c>
      <c r="BX5" s="43">
        <v>1</v>
      </c>
      <c r="BY5" s="27">
        <f t="shared" si="13"/>
        <v>5</v>
      </c>
      <c r="BZ5" s="65">
        <f t="shared" si="14"/>
        <v>36</v>
      </c>
      <c r="CA5" s="67">
        <f t="shared" si="15"/>
        <v>9</v>
      </c>
      <c r="CB5" s="71">
        <v>24</v>
      </c>
      <c r="CC5" s="98">
        <f>Sheet2!J5</f>
        <v>60</v>
      </c>
      <c r="CD5" s="72">
        <f t="shared" si="17"/>
        <v>5</v>
      </c>
      <c r="CE5" s="68">
        <f t="shared" si="16"/>
        <v>0.3</v>
      </c>
    </row>
    <row r="6" spans="1:83" ht="15.75" thickBot="1">
      <c r="A6" s="63">
        <v>5</v>
      </c>
      <c r="B6" s="28" t="s">
        <v>24</v>
      </c>
      <c r="C6" s="71">
        <v>27</v>
      </c>
      <c r="D6" s="100">
        <f t="shared" si="0"/>
        <v>30</v>
      </c>
      <c r="E6" s="10">
        <f t="shared" si="1"/>
        <v>10</v>
      </c>
      <c r="F6" s="32">
        <v>0</v>
      </c>
      <c r="G6" s="33">
        <v>2</v>
      </c>
      <c r="H6" s="33">
        <v>0</v>
      </c>
      <c r="I6" s="33">
        <v>1</v>
      </c>
      <c r="J6" s="34">
        <v>0</v>
      </c>
      <c r="K6" s="27">
        <f t="shared" si="2"/>
        <v>3</v>
      </c>
      <c r="L6" s="32">
        <v>0</v>
      </c>
      <c r="M6" s="33">
        <v>0</v>
      </c>
      <c r="N6" s="33">
        <v>0</v>
      </c>
      <c r="O6" s="33">
        <v>2</v>
      </c>
      <c r="P6" s="36">
        <v>0</v>
      </c>
      <c r="Q6" s="27">
        <f t="shared" si="3"/>
        <v>2</v>
      </c>
      <c r="R6" s="32">
        <v>0</v>
      </c>
      <c r="S6" s="33">
        <v>2</v>
      </c>
      <c r="T6" s="33">
        <v>0</v>
      </c>
      <c r="U6" s="33">
        <v>2</v>
      </c>
      <c r="V6" s="36">
        <v>0</v>
      </c>
      <c r="W6" s="27">
        <f t="shared" si="4"/>
        <v>4</v>
      </c>
      <c r="X6" s="32">
        <v>0</v>
      </c>
      <c r="Y6" s="33">
        <v>0</v>
      </c>
      <c r="Z6" s="33">
        <v>0</v>
      </c>
      <c r="AA6" s="33">
        <v>0</v>
      </c>
      <c r="AB6" s="36">
        <v>0</v>
      </c>
      <c r="AC6" s="27">
        <f t="shared" si="5"/>
        <v>0</v>
      </c>
      <c r="AD6" s="41">
        <v>0</v>
      </c>
      <c r="AE6" s="42">
        <v>2</v>
      </c>
      <c r="AF6" s="108">
        <v>0</v>
      </c>
      <c r="AG6" s="42">
        <v>0</v>
      </c>
      <c r="AH6" s="34">
        <v>0</v>
      </c>
      <c r="AI6" s="27">
        <f t="shared" si="6"/>
        <v>2</v>
      </c>
      <c r="AJ6" s="32">
        <v>0</v>
      </c>
      <c r="AK6" s="33">
        <v>0</v>
      </c>
      <c r="AL6" s="33">
        <v>0</v>
      </c>
      <c r="AM6" s="33">
        <v>0</v>
      </c>
      <c r="AN6" s="44">
        <v>0</v>
      </c>
      <c r="AO6" s="27">
        <f t="shared" si="7"/>
        <v>0</v>
      </c>
      <c r="AP6" s="32">
        <v>0</v>
      </c>
      <c r="AQ6" s="33">
        <v>2</v>
      </c>
      <c r="AR6" s="33">
        <v>2</v>
      </c>
      <c r="AS6" s="108">
        <v>0</v>
      </c>
      <c r="AT6" s="44">
        <v>0</v>
      </c>
      <c r="AU6" s="27">
        <f t="shared" si="8"/>
        <v>4</v>
      </c>
      <c r="AV6" s="113">
        <v>0</v>
      </c>
      <c r="AW6" s="33">
        <v>1</v>
      </c>
      <c r="AX6" s="33">
        <v>2</v>
      </c>
      <c r="AY6" s="33">
        <v>0</v>
      </c>
      <c r="AZ6" s="44">
        <v>2</v>
      </c>
      <c r="BA6" s="27">
        <f t="shared" si="9"/>
        <v>5</v>
      </c>
      <c r="BB6" s="32">
        <v>2</v>
      </c>
      <c r="BC6" s="33">
        <v>0</v>
      </c>
      <c r="BD6" s="33">
        <v>2</v>
      </c>
      <c r="BE6" s="33">
        <v>0</v>
      </c>
      <c r="BF6" s="44">
        <v>0</v>
      </c>
      <c r="BG6" s="27">
        <f t="shared" si="10"/>
        <v>4</v>
      </c>
      <c r="BH6" s="32">
        <v>1</v>
      </c>
      <c r="BI6" s="33">
        <v>0</v>
      </c>
      <c r="BJ6" s="33">
        <v>2</v>
      </c>
      <c r="BK6" s="33">
        <v>0</v>
      </c>
      <c r="BL6" s="44">
        <v>0</v>
      </c>
      <c r="BM6" s="27">
        <f t="shared" si="11"/>
        <v>3</v>
      </c>
      <c r="BN6" s="32">
        <v>0</v>
      </c>
      <c r="BO6" s="33">
        <v>0</v>
      </c>
      <c r="BP6" s="33">
        <v>0</v>
      </c>
      <c r="BQ6" s="33">
        <v>0</v>
      </c>
      <c r="BR6" s="44">
        <v>0</v>
      </c>
      <c r="BS6" s="27">
        <f t="shared" si="12"/>
        <v>0</v>
      </c>
      <c r="BT6" s="32">
        <v>0</v>
      </c>
      <c r="BU6" s="33">
        <v>2</v>
      </c>
      <c r="BV6" s="33">
        <v>0</v>
      </c>
      <c r="BW6" s="33">
        <v>0</v>
      </c>
      <c r="BX6" s="44">
        <v>1</v>
      </c>
      <c r="BY6" s="27">
        <f t="shared" si="13"/>
        <v>3</v>
      </c>
      <c r="BZ6" s="65">
        <f t="shared" si="14"/>
        <v>30</v>
      </c>
      <c r="CA6" s="67">
        <f t="shared" si="15"/>
        <v>10</v>
      </c>
      <c r="CB6" s="71">
        <v>27</v>
      </c>
      <c r="CC6" s="99">
        <f>Sheet2!J6</f>
        <v>57</v>
      </c>
      <c r="CD6" s="72">
        <f t="shared" si="17"/>
        <v>6</v>
      </c>
      <c r="CE6" s="68">
        <f t="shared" si="16"/>
        <v>0.25</v>
      </c>
    </row>
    <row r="7" spans="1:83" ht="15.75" thickBot="1">
      <c r="A7" s="63">
        <v>6</v>
      </c>
      <c r="B7" s="103" t="s">
        <v>13</v>
      </c>
      <c r="C7" s="71">
        <v>6</v>
      </c>
      <c r="D7" s="100">
        <f t="shared" si="0"/>
        <v>74</v>
      </c>
      <c r="E7" s="10">
        <f t="shared" si="1"/>
        <v>1</v>
      </c>
      <c r="F7" s="29">
        <v>2</v>
      </c>
      <c r="G7" s="30">
        <v>2</v>
      </c>
      <c r="H7" s="30">
        <v>2</v>
      </c>
      <c r="I7" s="30">
        <v>2</v>
      </c>
      <c r="J7" s="31">
        <v>2</v>
      </c>
      <c r="K7" s="27">
        <f t="shared" si="2"/>
        <v>10</v>
      </c>
      <c r="L7" s="29">
        <v>2</v>
      </c>
      <c r="M7" s="30">
        <v>0</v>
      </c>
      <c r="N7" s="30">
        <v>1</v>
      </c>
      <c r="O7" s="30">
        <v>2</v>
      </c>
      <c r="P7" s="35">
        <v>0</v>
      </c>
      <c r="Q7" s="27">
        <f t="shared" si="3"/>
        <v>5</v>
      </c>
      <c r="R7" s="29">
        <v>0</v>
      </c>
      <c r="S7" s="30">
        <v>0</v>
      </c>
      <c r="T7" s="30">
        <v>2</v>
      </c>
      <c r="U7" s="30">
        <v>2</v>
      </c>
      <c r="V7" s="35">
        <v>0</v>
      </c>
      <c r="W7" s="27">
        <f t="shared" si="4"/>
        <v>4</v>
      </c>
      <c r="X7" s="29">
        <v>0</v>
      </c>
      <c r="Y7" s="30">
        <v>0</v>
      </c>
      <c r="Z7" s="30">
        <v>2</v>
      </c>
      <c r="AA7" s="30">
        <v>2</v>
      </c>
      <c r="AB7" s="35">
        <v>0</v>
      </c>
      <c r="AC7" s="27">
        <f t="shared" si="5"/>
        <v>4</v>
      </c>
      <c r="AD7" s="40">
        <v>2</v>
      </c>
      <c r="AE7" s="39">
        <v>2</v>
      </c>
      <c r="AF7" s="107">
        <v>0</v>
      </c>
      <c r="AG7" s="109">
        <v>2</v>
      </c>
      <c r="AH7" s="110">
        <v>2</v>
      </c>
      <c r="AI7" s="27">
        <f t="shared" si="6"/>
        <v>8</v>
      </c>
      <c r="AJ7" s="29">
        <v>0</v>
      </c>
      <c r="AK7" s="30">
        <v>2</v>
      </c>
      <c r="AL7" s="30">
        <v>2</v>
      </c>
      <c r="AM7" s="30">
        <v>2</v>
      </c>
      <c r="AN7" s="43">
        <v>2</v>
      </c>
      <c r="AO7" s="27">
        <f t="shared" si="7"/>
        <v>8</v>
      </c>
      <c r="AP7" s="29">
        <v>2</v>
      </c>
      <c r="AQ7" s="30">
        <v>0</v>
      </c>
      <c r="AR7" s="30">
        <v>2</v>
      </c>
      <c r="AS7" s="107">
        <v>0</v>
      </c>
      <c r="AT7" s="43">
        <v>2</v>
      </c>
      <c r="AU7" s="27">
        <f t="shared" si="8"/>
        <v>6</v>
      </c>
      <c r="AV7" s="112">
        <v>0</v>
      </c>
      <c r="AW7" s="30">
        <v>0</v>
      </c>
      <c r="AX7" s="30">
        <v>0</v>
      </c>
      <c r="AY7" s="30">
        <v>2</v>
      </c>
      <c r="AZ7" s="43">
        <v>2</v>
      </c>
      <c r="BA7" s="27">
        <f t="shared" si="9"/>
        <v>4</v>
      </c>
      <c r="BB7" s="29">
        <v>2</v>
      </c>
      <c r="BC7" s="109">
        <v>2</v>
      </c>
      <c r="BD7" s="30">
        <v>2</v>
      </c>
      <c r="BE7" s="30">
        <v>0</v>
      </c>
      <c r="BF7" s="43">
        <v>2</v>
      </c>
      <c r="BG7" s="27">
        <f t="shared" si="10"/>
        <v>8</v>
      </c>
      <c r="BH7" s="29">
        <v>0</v>
      </c>
      <c r="BI7" s="30">
        <v>2</v>
      </c>
      <c r="BJ7" s="30">
        <v>0</v>
      </c>
      <c r="BK7" s="30">
        <v>0</v>
      </c>
      <c r="BL7" s="43">
        <v>2</v>
      </c>
      <c r="BM7" s="27">
        <f t="shared" si="11"/>
        <v>4</v>
      </c>
      <c r="BN7" s="29">
        <v>2</v>
      </c>
      <c r="BO7" s="30">
        <v>0</v>
      </c>
      <c r="BP7" s="30">
        <v>0</v>
      </c>
      <c r="BQ7" s="30">
        <v>0</v>
      </c>
      <c r="BR7" s="43">
        <v>2</v>
      </c>
      <c r="BS7" s="27">
        <f t="shared" si="12"/>
        <v>4</v>
      </c>
      <c r="BT7" s="29">
        <v>2</v>
      </c>
      <c r="BU7" s="30">
        <v>2</v>
      </c>
      <c r="BV7" s="30">
        <v>2</v>
      </c>
      <c r="BW7" s="30">
        <v>2</v>
      </c>
      <c r="BX7" s="43">
        <v>1</v>
      </c>
      <c r="BY7" s="27">
        <f t="shared" si="13"/>
        <v>9</v>
      </c>
      <c r="BZ7" s="65">
        <f t="shared" si="14"/>
        <v>74</v>
      </c>
      <c r="CA7" s="67">
        <f t="shared" si="15"/>
        <v>1</v>
      </c>
      <c r="CB7" s="71">
        <v>6</v>
      </c>
      <c r="CC7" s="99">
        <f>Sheet2!J7</f>
        <v>80</v>
      </c>
      <c r="CD7" s="72">
        <f t="shared" si="17"/>
        <v>1</v>
      </c>
      <c r="CE7" s="68">
        <f t="shared" si="16"/>
        <v>0.6166666666666667</v>
      </c>
    </row>
    <row r="8" spans="1:83" ht="15.75" thickBot="1">
      <c r="A8" s="63">
        <v>7</v>
      </c>
      <c r="B8" s="28" t="s">
        <v>39</v>
      </c>
      <c r="C8" s="71">
        <v>15</v>
      </c>
      <c r="D8" s="100">
        <f t="shared" si="0"/>
        <v>19</v>
      </c>
      <c r="E8" s="10">
        <f t="shared" si="1"/>
        <v>14</v>
      </c>
      <c r="F8" s="29">
        <v>1</v>
      </c>
      <c r="G8" s="30">
        <v>2</v>
      </c>
      <c r="H8" s="30">
        <v>0</v>
      </c>
      <c r="I8" s="30">
        <v>2</v>
      </c>
      <c r="J8" s="31">
        <v>0</v>
      </c>
      <c r="K8" s="27">
        <f t="shared" si="2"/>
        <v>5</v>
      </c>
      <c r="L8" s="29">
        <v>0</v>
      </c>
      <c r="M8" s="30">
        <v>2</v>
      </c>
      <c r="N8" s="30">
        <v>0</v>
      </c>
      <c r="O8" s="30">
        <v>0</v>
      </c>
      <c r="P8" s="35">
        <v>2</v>
      </c>
      <c r="Q8" s="27">
        <f t="shared" si="3"/>
        <v>4</v>
      </c>
      <c r="R8" s="29">
        <v>0</v>
      </c>
      <c r="S8" s="30">
        <v>0</v>
      </c>
      <c r="T8" s="30">
        <v>0</v>
      </c>
      <c r="U8" s="30">
        <v>2</v>
      </c>
      <c r="V8" s="35">
        <v>0</v>
      </c>
      <c r="W8" s="27">
        <f t="shared" si="4"/>
        <v>2</v>
      </c>
      <c r="X8" s="29">
        <v>0</v>
      </c>
      <c r="Y8" s="30">
        <v>0</v>
      </c>
      <c r="Z8" s="30">
        <v>0</v>
      </c>
      <c r="AA8" s="30">
        <v>0</v>
      </c>
      <c r="AB8" s="35">
        <v>0</v>
      </c>
      <c r="AC8" s="27">
        <f t="shared" si="5"/>
        <v>0</v>
      </c>
      <c r="AD8" s="40">
        <v>1</v>
      </c>
      <c r="AE8" s="39">
        <v>0</v>
      </c>
      <c r="AF8" s="107">
        <v>0</v>
      </c>
      <c r="AG8" s="39">
        <v>0</v>
      </c>
      <c r="AH8" s="31">
        <v>0</v>
      </c>
      <c r="AI8" s="27">
        <f t="shared" si="6"/>
        <v>1</v>
      </c>
      <c r="AJ8" s="29">
        <v>0</v>
      </c>
      <c r="AK8" s="30">
        <v>0</v>
      </c>
      <c r="AL8" s="30">
        <v>0</v>
      </c>
      <c r="AM8" s="30">
        <v>2</v>
      </c>
      <c r="AN8" s="43">
        <v>0</v>
      </c>
      <c r="AO8" s="27">
        <f t="shared" si="7"/>
        <v>2</v>
      </c>
      <c r="AP8" s="29">
        <v>0</v>
      </c>
      <c r="AQ8" s="30">
        <v>0</v>
      </c>
      <c r="AR8" s="30">
        <v>0</v>
      </c>
      <c r="AS8" s="107">
        <v>0</v>
      </c>
      <c r="AT8" s="43">
        <v>0</v>
      </c>
      <c r="AU8" s="27">
        <f t="shared" si="8"/>
        <v>0</v>
      </c>
      <c r="AV8" s="112">
        <v>0</v>
      </c>
      <c r="AW8" s="30">
        <v>0</v>
      </c>
      <c r="AX8" s="30">
        <v>0</v>
      </c>
      <c r="AY8" s="30">
        <v>0</v>
      </c>
      <c r="AZ8" s="43">
        <v>0</v>
      </c>
      <c r="BA8" s="27">
        <f t="shared" si="9"/>
        <v>0</v>
      </c>
      <c r="BB8" s="29">
        <v>0</v>
      </c>
      <c r="BC8" s="30">
        <v>0</v>
      </c>
      <c r="BD8" s="30">
        <v>0</v>
      </c>
      <c r="BE8" s="30">
        <v>0</v>
      </c>
      <c r="BF8" s="43">
        <v>0</v>
      </c>
      <c r="BG8" s="27">
        <f t="shared" si="10"/>
        <v>0</v>
      </c>
      <c r="BH8" s="29">
        <v>0</v>
      </c>
      <c r="BI8" s="30">
        <v>0</v>
      </c>
      <c r="BJ8" s="30">
        <v>0</v>
      </c>
      <c r="BK8" s="30">
        <v>2</v>
      </c>
      <c r="BL8" s="43">
        <v>0</v>
      </c>
      <c r="BM8" s="27">
        <f t="shared" si="11"/>
        <v>2</v>
      </c>
      <c r="BN8" s="29">
        <v>0</v>
      </c>
      <c r="BO8" s="30">
        <v>0</v>
      </c>
      <c r="BP8" s="30">
        <v>0</v>
      </c>
      <c r="BQ8" s="30">
        <v>0</v>
      </c>
      <c r="BR8" s="43">
        <v>0</v>
      </c>
      <c r="BS8" s="27">
        <f t="shared" si="12"/>
        <v>0</v>
      </c>
      <c r="BT8" s="29">
        <v>0</v>
      </c>
      <c r="BU8" s="30">
        <v>2</v>
      </c>
      <c r="BV8" s="30">
        <v>0</v>
      </c>
      <c r="BW8" s="30">
        <v>0</v>
      </c>
      <c r="BX8" s="43">
        <v>1</v>
      </c>
      <c r="BY8" s="27">
        <f t="shared" si="13"/>
        <v>3</v>
      </c>
      <c r="BZ8" s="65">
        <f t="shared" si="14"/>
        <v>19</v>
      </c>
      <c r="CA8" s="67">
        <f t="shared" si="15"/>
        <v>14</v>
      </c>
      <c r="CB8" s="71">
        <v>15</v>
      </c>
      <c r="CC8" s="98">
        <f>Sheet2!J8</f>
        <v>34</v>
      </c>
      <c r="CD8" s="72">
        <f t="shared" si="17"/>
        <v>16</v>
      </c>
      <c r="CE8" s="68">
        <f t="shared" si="16"/>
        <v>0.15833333333333333</v>
      </c>
    </row>
    <row r="9" spans="1:83" ht="15.75" thickBot="1">
      <c r="A9" s="63">
        <v>8</v>
      </c>
      <c r="B9" s="104" t="s">
        <v>26</v>
      </c>
      <c r="C9" s="71">
        <v>26</v>
      </c>
      <c r="D9" s="100">
        <f t="shared" si="0"/>
        <v>46</v>
      </c>
      <c r="E9" s="10">
        <f t="shared" si="1"/>
        <v>6</v>
      </c>
      <c r="F9" s="29">
        <v>1</v>
      </c>
      <c r="G9" s="30">
        <v>2</v>
      </c>
      <c r="H9" s="30">
        <v>2</v>
      </c>
      <c r="I9" s="30">
        <v>2</v>
      </c>
      <c r="J9" s="31">
        <v>0</v>
      </c>
      <c r="K9" s="27">
        <f t="shared" si="2"/>
        <v>7</v>
      </c>
      <c r="L9" s="29">
        <v>2</v>
      </c>
      <c r="M9" s="30">
        <v>2</v>
      </c>
      <c r="N9" s="30">
        <v>0</v>
      </c>
      <c r="O9" s="30">
        <v>2</v>
      </c>
      <c r="P9" s="35">
        <v>0</v>
      </c>
      <c r="Q9" s="27">
        <f t="shared" si="3"/>
        <v>6</v>
      </c>
      <c r="R9" s="29">
        <v>2</v>
      </c>
      <c r="S9" s="30">
        <v>0</v>
      </c>
      <c r="T9" s="30">
        <v>0</v>
      </c>
      <c r="U9" s="30">
        <v>0</v>
      </c>
      <c r="V9" s="35">
        <v>0</v>
      </c>
      <c r="W9" s="27">
        <f t="shared" si="4"/>
        <v>2</v>
      </c>
      <c r="X9" s="29">
        <v>0</v>
      </c>
      <c r="Y9" s="30">
        <v>0</v>
      </c>
      <c r="Z9" s="30">
        <v>0</v>
      </c>
      <c r="AA9" s="30">
        <v>0</v>
      </c>
      <c r="AB9" s="35">
        <v>2</v>
      </c>
      <c r="AC9" s="27">
        <f t="shared" si="5"/>
        <v>2</v>
      </c>
      <c r="AD9" s="40">
        <v>1</v>
      </c>
      <c r="AE9" s="39">
        <v>2</v>
      </c>
      <c r="AF9" s="107">
        <v>0</v>
      </c>
      <c r="AG9" s="39">
        <v>0</v>
      </c>
      <c r="AH9" s="31">
        <v>0</v>
      </c>
      <c r="AI9" s="27">
        <f t="shared" si="6"/>
        <v>3</v>
      </c>
      <c r="AJ9" s="29">
        <v>0</v>
      </c>
      <c r="AK9" s="30">
        <v>2</v>
      </c>
      <c r="AL9" s="30">
        <v>0</v>
      </c>
      <c r="AM9" s="30">
        <v>2</v>
      </c>
      <c r="AN9" s="43">
        <v>0</v>
      </c>
      <c r="AO9" s="27">
        <f t="shared" si="7"/>
        <v>4</v>
      </c>
      <c r="AP9" s="29">
        <v>2</v>
      </c>
      <c r="AQ9" s="30">
        <v>2</v>
      </c>
      <c r="AR9" s="30">
        <v>0</v>
      </c>
      <c r="AS9" s="107">
        <v>0</v>
      </c>
      <c r="AT9" s="43">
        <v>0</v>
      </c>
      <c r="AU9" s="27">
        <f t="shared" si="8"/>
        <v>4</v>
      </c>
      <c r="AV9" s="112">
        <v>0</v>
      </c>
      <c r="AW9" s="30">
        <v>0</v>
      </c>
      <c r="AX9" s="30">
        <v>0</v>
      </c>
      <c r="AY9" s="30">
        <v>2</v>
      </c>
      <c r="AZ9" s="43">
        <v>2</v>
      </c>
      <c r="BA9" s="27">
        <f t="shared" si="9"/>
        <v>4</v>
      </c>
      <c r="BB9" s="29">
        <v>0</v>
      </c>
      <c r="BC9" s="30">
        <v>0</v>
      </c>
      <c r="BD9" s="30">
        <v>2</v>
      </c>
      <c r="BE9" s="30">
        <v>0</v>
      </c>
      <c r="BF9" s="43">
        <v>0</v>
      </c>
      <c r="BG9" s="27">
        <f t="shared" si="10"/>
        <v>2</v>
      </c>
      <c r="BH9" s="29">
        <v>0</v>
      </c>
      <c r="BI9" s="30">
        <v>0</v>
      </c>
      <c r="BJ9" s="30">
        <v>2</v>
      </c>
      <c r="BK9" s="30">
        <v>2</v>
      </c>
      <c r="BL9" s="43">
        <v>2</v>
      </c>
      <c r="BM9" s="27">
        <f t="shared" si="11"/>
        <v>6</v>
      </c>
      <c r="BN9" s="29">
        <v>0</v>
      </c>
      <c r="BO9" s="30">
        <v>0</v>
      </c>
      <c r="BP9" s="30">
        <v>0</v>
      </c>
      <c r="BQ9" s="30">
        <v>2</v>
      </c>
      <c r="BR9" s="43">
        <v>0</v>
      </c>
      <c r="BS9" s="27">
        <f t="shared" si="12"/>
        <v>2</v>
      </c>
      <c r="BT9" s="29">
        <v>0</v>
      </c>
      <c r="BU9" s="30">
        <v>2</v>
      </c>
      <c r="BV9" s="30">
        <v>0</v>
      </c>
      <c r="BW9" s="30">
        <v>0</v>
      </c>
      <c r="BX9" s="43">
        <v>2</v>
      </c>
      <c r="BY9" s="27">
        <f t="shared" si="13"/>
        <v>4</v>
      </c>
      <c r="BZ9" s="65">
        <f t="shared" si="14"/>
        <v>46</v>
      </c>
      <c r="CA9" s="67">
        <f t="shared" si="15"/>
        <v>6</v>
      </c>
      <c r="CB9" s="71">
        <v>26</v>
      </c>
      <c r="CC9" s="99">
        <f>Sheet2!J9</f>
        <v>72</v>
      </c>
      <c r="CD9" s="72">
        <f t="shared" si="17"/>
        <v>2</v>
      </c>
      <c r="CE9" s="68">
        <f t="shared" si="16"/>
        <v>0.38333333333333336</v>
      </c>
    </row>
    <row r="10" spans="1:83" ht="15.75" thickBot="1">
      <c r="A10" s="63">
        <v>9</v>
      </c>
      <c r="B10" s="28" t="s">
        <v>27</v>
      </c>
      <c r="C10" s="71">
        <v>30</v>
      </c>
      <c r="D10" s="100">
        <f t="shared" si="0"/>
        <v>22</v>
      </c>
      <c r="E10" s="10">
        <f t="shared" si="1"/>
        <v>12</v>
      </c>
      <c r="F10" s="29">
        <v>1</v>
      </c>
      <c r="G10" s="30">
        <v>2</v>
      </c>
      <c r="H10" s="30">
        <v>0</v>
      </c>
      <c r="I10" s="30">
        <v>2</v>
      </c>
      <c r="J10" s="31">
        <v>2</v>
      </c>
      <c r="K10" s="27">
        <f t="shared" si="2"/>
        <v>7</v>
      </c>
      <c r="L10" s="29">
        <v>0</v>
      </c>
      <c r="M10" s="30">
        <v>0</v>
      </c>
      <c r="N10" s="30">
        <v>0</v>
      </c>
      <c r="O10" s="30">
        <v>0</v>
      </c>
      <c r="P10" s="35">
        <v>0</v>
      </c>
      <c r="Q10" s="27">
        <f t="shared" si="3"/>
        <v>0</v>
      </c>
      <c r="R10" s="29">
        <v>0</v>
      </c>
      <c r="S10" s="30">
        <v>0</v>
      </c>
      <c r="T10" s="30">
        <v>0</v>
      </c>
      <c r="U10" s="30">
        <v>2</v>
      </c>
      <c r="V10" s="35">
        <v>0</v>
      </c>
      <c r="W10" s="27">
        <f t="shared" si="4"/>
        <v>2</v>
      </c>
      <c r="X10" s="29">
        <v>0</v>
      </c>
      <c r="Y10" s="30">
        <v>0</v>
      </c>
      <c r="Z10" s="30">
        <v>0</v>
      </c>
      <c r="AA10" s="30">
        <v>0</v>
      </c>
      <c r="AB10" s="35">
        <v>0</v>
      </c>
      <c r="AC10" s="27">
        <f t="shared" si="5"/>
        <v>0</v>
      </c>
      <c r="AD10" s="40">
        <v>0</v>
      </c>
      <c r="AE10" s="39">
        <v>0</v>
      </c>
      <c r="AF10" s="107">
        <v>0</v>
      </c>
      <c r="AG10" s="39">
        <v>0</v>
      </c>
      <c r="AH10" s="31">
        <v>0</v>
      </c>
      <c r="AI10" s="27">
        <f t="shared" si="6"/>
        <v>0</v>
      </c>
      <c r="AJ10" s="29">
        <v>0</v>
      </c>
      <c r="AK10" s="30">
        <v>0</v>
      </c>
      <c r="AL10" s="30">
        <v>0</v>
      </c>
      <c r="AM10" s="30">
        <v>0</v>
      </c>
      <c r="AN10" s="43">
        <v>0</v>
      </c>
      <c r="AO10" s="27">
        <f t="shared" si="7"/>
        <v>0</v>
      </c>
      <c r="AP10" s="29">
        <v>2</v>
      </c>
      <c r="AQ10" s="30">
        <v>2</v>
      </c>
      <c r="AR10" s="30">
        <v>0</v>
      </c>
      <c r="AS10" s="107">
        <v>0</v>
      </c>
      <c r="AT10" s="43">
        <v>0</v>
      </c>
      <c r="AU10" s="27">
        <f t="shared" si="8"/>
        <v>4</v>
      </c>
      <c r="AV10" s="112">
        <v>0</v>
      </c>
      <c r="AW10" s="30">
        <v>0</v>
      </c>
      <c r="AX10" s="30">
        <v>0</v>
      </c>
      <c r="AY10" s="30">
        <v>2</v>
      </c>
      <c r="AZ10" s="43">
        <v>0</v>
      </c>
      <c r="BA10" s="27">
        <f t="shared" si="9"/>
        <v>2</v>
      </c>
      <c r="BB10" s="29">
        <v>0</v>
      </c>
      <c r="BC10" s="30">
        <v>0</v>
      </c>
      <c r="BD10" s="30">
        <v>0</v>
      </c>
      <c r="BE10" s="30">
        <v>2</v>
      </c>
      <c r="BF10" s="43">
        <v>0</v>
      </c>
      <c r="BG10" s="27">
        <f t="shared" si="10"/>
        <v>2</v>
      </c>
      <c r="BH10" s="29">
        <v>0</v>
      </c>
      <c r="BI10" s="30">
        <v>0</v>
      </c>
      <c r="BJ10" s="30">
        <v>0</v>
      </c>
      <c r="BK10" s="30">
        <v>0</v>
      </c>
      <c r="BL10" s="43">
        <v>0</v>
      </c>
      <c r="BM10" s="27">
        <f t="shared" si="11"/>
        <v>0</v>
      </c>
      <c r="BN10" s="29">
        <v>0</v>
      </c>
      <c r="BO10" s="30">
        <v>0</v>
      </c>
      <c r="BP10" s="30">
        <v>0</v>
      </c>
      <c r="BQ10" s="30">
        <v>0</v>
      </c>
      <c r="BR10" s="43">
        <v>0</v>
      </c>
      <c r="BS10" s="27">
        <f t="shared" si="12"/>
        <v>0</v>
      </c>
      <c r="BT10" s="29">
        <v>0</v>
      </c>
      <c r="BU10" s="30">
        <v>2</v>
      </c>
      <c r="BV10" s="30">
        <v>2</v>
      </c>
      <c r="BW10" s="30">
        <v>0</v>
      </c>
      <c r="BX10" s="43">
        <v>1</v>
      </c>
      <c r="BY10" s="27">
        <f t="shared" si="13"/>
        <v>5</v>
      </c>
      <c r="BZ10" s="65">
        <f t="shared" si="14"/>
        <v>22</v>
      </c>
      <c r="CA10" s="67">
        <f t="shared" si="15"/>
        <v>12</v>
      </c>
      <c r="CB10" s="71">
        <v>30</v>
      </c>
      <c r="CC10" s="99">
        <f>Sheet2!J10</f>
        <v>52</v>
      </c>
      <c r="CD10" s="72">
        <f t="shared" si="17"/>
        <v>9</v>
      </c>
      <c r="CE10" s="68">
        <f t="shared" si="16"/>
        <v>0.18333333333333332</v>
      </c>
    </row>
    <row r="11" spans="1:83" ht="15.75" thickBot="1">
      <c r="A11" s="63">
        <v>11</v>
      </c>
      <c r="B11" s="28" t="s">
        <v>21</v>
      </c>
      <c r="C11" s="71">
        <v>15</v>
      </c>
      <c r="D11" s="100">
        <f t="shared" si="0"/>
        <v>22</v>
      </c>
      <c r="E11" s="10">
        <f t="shared" si="1"/>
        <v>12</v>
      </c>
      <c r="F11" s="29">
        <v>0</v>
      </c>
      <c r="G11" s="30">
        <v>2</v>
      </c>
      <c r="H11" s="30">
        <v>2</v>
      </c>
      <c r="I11" s="30">
        <v>2</v>
      </c>
      <c r="J11" s="31">
        <v>0</v>
      </c>
      <c r="K11" s="27">
        <f t="shared" si="2"/>
        <v>6</v>
      </c>
      <c r="L11" s="29">
        <v>2</v>
      </c>
      <c r="M11" s="30">
        <v>0</v>
      </c>
      <c r="N11" s="30">
        <v>2</v>
      </c>
      <c r="O11" s="30">
        <v>0</v>
      </c>
      <c r="P11" s="35">
        <v>0</v>
      </c>
      <c r="Q11" s="27">
        <f t="shared" si="3"/>
        <v>4</v>
      </c>
      <c r="R11" s="29">
        <v>0</v>
      </c>
      <c r="S11" s="30">
        <v>0</v>
      </c>
      <c r="T11" s="30">
        <v>0</v>
      </c>
      <c r="U11" s="30">
        <v>0</v>
      </c>
      <c r="V11" s="35">
        <v>2</v>
      </c>
      <c r="W11" s="27">
        <f t="shared" si="4"/>
        <v>2</v>
      </c>
      <c r="X11" s="29">
        <v>0</v>
      </c>
      <c r="Y11" s="30">
        <v>0</v>
      </c>
      <c r="Z11" s="30">
        <v>0</v>
      </c>
      <c r="AA11" s="30">
        <v>0</v>
      </c>
      <c r="AB11" s="35">
        <v>2</v>
      </c>
      <c r="AC11" s="27">
        <f t="shared" si="5"/>
        <v>2</v>
      </c>
      <c r="AD11" s="40">
        <v>0</v>
      </c>
      <c r="AE11" s="39">
        <v>0</v>
      </c>
      <c r="AF11" s="107">
        <v>0</v>
      </c>
      <c r="AG11" s="39">
        <v>0</v>
      </c>
      <c r="AH11" s="31">
        <v>0</v>
      </c>
      <c r="AI11" s="27">
        <f t="shared" si="6"/>
        <v>0</v>
      </c>
      <c r="AJ11" s="29">
        <v>0</v>
      </c>
      <c r="AK11" s="30">
        <v>0</v>
      </c>
      <c r="AL11" s="30">
        <v>0</v>
      </c>
      <c r="AM11" s="30">
        <v>0</v>
      </c>
      <c r="AN11" s="43">
        <v>0</v>
      </c>
      <c r="AO11" s="27">
        <f t="shared" si="7"/>
        <v>0</v>
      </c>
      <c r="AP11" s="29">
        <v>0</v>
      </c>
      <c r="AQ11" s="30">
        <v>0</v>
      </c>
      <c r="AR11" s="30">
        <v>0</v>
      </c>
      <c r="AS11" s="107">
        <v>0</v>
      </c>
      <c r="AT11" s="43">
        <v>0</v>
      </c>
      <c r="AU11" s="27">
        <f t="shared" si="8"/>
        <v>0</v>
      </c>
      <c r="AV11" s="112">
        <v>0</v>
      </c>
      <c r="AW11" s="30">
        <v>0</v>
      </c>
      <c r="AX11" s="30">
        <v>0</v>
      </c>
      <c r="AY11" s="30">
        <v>0</v>
      </c>
      <c r="AZ11" s="43">
        <v>0</v>
      </c>
      <c r="BA11" s="27">
        <f t="shared" si="9"/>
        <v>0</v>
      </c>
      <c r="BB11" s="29">
        <v>2</v>
      </c>
      <c r="BC11" s="30">
        <v>0</v>
      </c>
      <c r="BD11" s="30">
        <v>0</v>
      </c>
      <c r="BE11" s="30">
        <v>0</v>
      </c>
      <c r="BF11" s="43">
        <v>0</v>
      </c>
      <c r="BG11" s="27">
        <f t="shared" si="10"/>
        <v>2</v>
      </c>
      <c r="BH11" s="29">
        <v>1</v>
      </c>
      <c r="BI11" s="30">
        <v>0</v>
      </c>
      <c r="BJ11" s="30">
        <v>0</v>
      </c>
      <c r="BK11" s="30">
        <v>0</v>
      </c>
      <c r="BL11" s="43">
        <v>0</v>
      </c>
      <c r="BM11" s="27">
        <f t="shared" si="11"/>
        <v>1</v>
      </c>
      <c r="BN11" s="29">
        <v>2</v>
      </c>
      <c r="BO11" s="30">
        <v>2</v>
      </c>
      <c r="BP11" s="30">
        <v>0</v>
      </c>
      <c r="BQ11" s="30">
        <v>0</v>
      </c>
      <c r="BR11" s="43">
        <v>0</v>
      </c>
      <c r="BS11" s="27">
        <f t="shared" si="12"/>
        <v>4</v>
      </c>
      <c r="BT11" s="29">
        <v>1</v>
      </c>
      <c r="BU11" s="30">
        <v>0</v>
      </c>
      <c r="BV11" s="30">
        <v>0</v>
      </c>
      <c r="BW11" s="30">
        <v>0</v>
      </c>
      <c r="BX11" s="43">
        <v>0</v>
      </c>
      <c r="BY11" s="27">
        <f t="shared" si="13"/>
        <v>1</v>
      </c>
      <c r="BZ11" s="65">
        <f t="shared" si="14"/>
        <v>22</v>
      </c>
      <c r="CA11" s="67">
        <f t="shared" si="15"/>
        <v>12</v>
      </c>
      <c r="CB11" s="71">
        <v>15</v>
      </c>
      <c r="CC11" s="99">
        <f>Sheet2!J12</f>
        <v>37</v>
      </c>
      <c r="CD11" s="72">
        <f t="shared" si="17"/>
        <v>15</v>
      </c>
      <c r="CE11" s="68">
        <f t="shared" si="16"/>
        <v>0.18333333333333332</v>
      </c>
    </row>
    <row r="12" spans="1:83" ht="15.75" thickBot="1">
      <c r="A12" s="63">
        <v>12</v>
      </c>
      <c r="B12" s="28" t="s">
        <v>29</v>
      </c>
      <c r="C12" s="71">
        <v>30</v>
      </c>
      <c r="D12" s="100">
        <f t="shared" si="0"/>
        <v>17</v>
      </c>
      <c r="E12" s="10">
        <f t="shared" si="1"/>
        <v>16</v>
      </c>
      <c r="F12" s="29">
        <v>1</v>
      </c>
      <c r="G12" s="30">
        <v>2</v>
      </c>
      <c r="H12" s="30">
        <v>0</v>
      </c>
      <c r="I12" s="30">
        <v>0</v>
      </c>
      <c r="J12" s="31">
        <v>2</v>
      </c>
      <c r="K12" s="27">
        <f t="shared" si="2"/>
        <v>5</v>
      </c>
      <c r="L12" s="29">
        <v>0</v>
      </c>
      <c r="M12" s="30">
        <v>0</v>
      </c>
      <c r="N12" s="30">
        <v>1</v>
      </c>
      <c r="O12" s="30">
        <v>0</v>
      </c>
      <c r="P12" s="35">
        <v>2</v>
      </c>
      <c r="Q12" s="27">
        <f t="shared" si="3"/>
        <v>3</v>
      </c>
      <c r="R12" s="29">
        <v>0</v>
      </c>
      <c r="S12" s="30">
        <v>0</v>
      </c>
      <c r="T12" s="30">
        <v>0</v>
      </c>
      <c r="U12" s="30">
        <v>0</v>
      </c>
      <c r="V12" s="35">
        <v>0</v>
      </c>
      <c r="W12" s="27">
        <f t="shared" si="4"/>
        <v>0</v>
      </c>
      <c r="X12" s="29">
        <v>0</v>
      </c>
      <c r="Y12" s="30">
        <v>0</v>
      </c>
      <c r="Z12" s="30">
        <v>2</v>
      </c>
      <c r="AA12" s="30">
        <v>0</v>
      </c>
      <c r="AB12" s="35">
        <v>0</v>
      </c>
      <c r="AC12" s="27">
        <f t="shared" si="5"/>
        <v>2</v>
      </c>
      <c r="AD12" s="40">
        <v>0</v>
      </c>
      <c r="AE12" s="39">
        <v>0</v>
      </c>
      <c r="AF12" s="107">
        <v>0</v>
      </c>
      <c r="AG12" s="39">
        <v>0</v>
      </c>
      <c r="AH12" s="31">
        <v>0</v>
      </c>
      <c r="AI12" s="27">
        <f t="shared" si="6"/>
        <v>0</v>
      </c>
      <c r="AJ12" s="29">
        <v>2</v>
      </c>
      <c r="AK12" s="30">
        <v>0</v>
      </c>
      <c r="AL12" s="30">
        <v>0</v>
      </c>
      <c r="AM12" s="30">
        <v>0</v>
      </c>
      <c r="AN12" s="43">
        <v>0</v>
      </c>
      <c r="AO12" s="27">
        <f t="shared" si="7"/>
        <v>2</v>
      </c>
      <c r="AP12" s="29">
        <v>2</v>
      </c>
      <c r="AQ12" s="30">
        <v>0</v>
      </c>
      <c r="AR12" s="30">
        <v>0</v>
      </c>
      <c r="AS12" s="107">
        <v>0</v>
      </c>
      <c r="AT12" s="43">
        <v>0</v>
      </c>
      <c r="AU12" s="27">
        <f t="shared" si="8"/>
        <v>2</v>
      </c>
      <c r="AV12" s="112">
        <v>0</v>
      </c>
      <c r="AW12" s="30">
        <v>1</v>
      </c>
      <c r="AX12" s="30">
        <v>0</v>
      </c>
      <c r="AY12" s="30">
        <v>2</v>
      </c>
      <c r="AZ12" s="43">
        <v>0</v>
      </c>
      <c r="BA12" s="27">
        <f t="shared" si="9"/>
        <v>3</v>
      </c>
      <c r="BB12" s="29">
        <v>0</v>
      </c>
      <c r="BC12" s="30">
        <v>0</v>
      </c>
      <c r="BD12" s="30">
        <v>0</v>
      </c>
      <c r="BE12" s="30">
        <v>0</v>
      </c>
      <c r="BF12" s="43">
        <v>0</v>
      </c>
      <c r="BG12" s="27">
        <f t="shared" si="10"/>
        <v>0</v>
      </c>
      <c r="BH12" s="29">
        <v>0</v>
      </c>
      <c r="BI12" s="30">
        <v>0</v>
      </c>
      <c r="BJ12" s="30">
        <v>0</v>
      </c>
      <c r="BK12" s="30">
        <v>0</v>
      </c>
      <c r="BL12" s="43">
        <v>0</v>
      </c>
      <c r="BM12" s="27">
        <f t="shared" si="11"/>
        <v>0</v>
      </c>
      <c r="BN12" s="29">
        <v>0</v>
      </c>
      <c r="BO12" s="30">
        <v>0</v>
      </c>
      <c r="BP12" s="30">
        <v>0</v>
      </c>
      <c r="BQ12" s="30">
        <v>0</v>
      </c>
      <c r="BR12" s="43">
        <v>0</v>
      </c>
      <c r="BS12" s="27">
        <f t="shared" si="12"/>
        <v>0</v>
      </c>
      <c r="BT12" s="29">
        <v>0</v>
      </c>
      <c r="BU12" s="30">
        <v>0</v>
      </c>
      <c r="BV12" s="30">
        <v>0</v>
      </c>
      <c r="BW12" s="30">
        <v>0</v>
      </c>
      <c r="BX12" s="43">
        <v>0</v>
      </c>
      <c r="BY12" s="27">
        <f t="shared" si="13"/>
        <v>0</v>
      </c>
      <c r="BZ12" s="65">
        <f t="shared" si="14"/>
        <v>17</v>
      </c>
      <c r="CA12" s="67">
        <f t="shared" si="15"/>
        <v>16</v>
      </c>
      <c r="CB12" s="71">
        <v>30</v>
      </c>
      <c r="CC12" s="99">
        <f>Sheet2!J13</f>
        <v>47</v>
      </c>
      <c r="CD12" s="72">
        <f t="shared" si="17"/>
        <v>14</v>
      </c>
      <c r="CE12" s="68">
        <f t="shared" si="16"/>
        <v>0.14166666666666666</v>
      </c>
    </row>
    <row r="13" spans="1:83" ht="15.75" thickBot="1">
      <c r="A13" s="63">
        <v>13</v>
      </c>
      <c r="B13" s="28" t="s">
        <v>31</v>
      </c>
      <c r="C13" s="71">
        <v>28</v>
      </c>
      <c r="D13" s="100">
        <f t="shared" si="0"/>
        <v>5</v>
      </c>
      <c r="E13" s="10">
        <f t="shared" si="1"/>
        <v>17</v>
      </c>
      <c r="F13" s="29">
        <v>0</v>
      </c>
      <c r="G13" s="30">
        <v>0</v>
      </c>
      <c r="H13" s="30">
        <v>0</v>
      </c>
      <c r="I13" s="30">
        <v>0</v>
      </c>
      <c r="J13" s="31">
        <v>0</v>
      </c>
      <c r="K13" s="27">
        <f t="shared" si="2"/>
        <v>0</v>
      </c>
      <c r="L13" s="29">
        <v>0</v>
      </c>
      <c r="M13" s="30">
        <v>0</v>
      </c>
      <c r="N13" s="30">
        <v>0</v>
      </c>
      <c r="O13" s="30">
        <v>0</v>
      </c>
      <c r="P13" s="35">
        <v>0</v>
      </c>
      <c r="Q13" s="27">
        <f t="shared" si="3"/>
        <v>0</v>
      </c>
      <c r="R13" s="29">
        <v>0</v>
      </c>
      <c r="S13" s="30">
        <v>0</v>
      </c>
      <c r="T13" s="30">
        <v>0</v>
      </c>
      <c r="U13" s="30">
        <v>1</v>
      </c>
      <c r="V13" s="35">
        <v>2</v>
      </c>
      <c r="W13" s="27">
        <f t="shared" si="4"/>
        <v>3</v>
      </c>
      <c r="X13" s="29">
        <v>0</v>
      </c>
      <c r="Y13" s="30">
        <v>0</v>
      </c>
      <c r="Z13" s="30">
        <v>0</v>
      </c>
      <c r="AA13" s="30">
        <v>0</v>
      </c>
      <c r="AB13" s="35">
        <v>0</v>
      </c>
      <c r="AC13" s="27">
        <f t="shared" si="5"/>
        <v>0</v>
      </c>
      <c r="AD13" s="40">
        <v>0</v>
      </c>
      <c r="AE13" s="39">
        <v>0</v>
      </c>
      <c r="AF13" s="107">
        <v>0</v>
      </c>
      <c r="AG13" s="39">
        <v>0</v>
      </c>
      <c r="AH13" s="31">
        <v>0</v>
      </c>
      <c r="AI13" s="27">
        <f t="shared" si="6"/>
        <v>0</v>
      </c>
      <c r="AJ13" s="29">
        <v>0</v>
      </c>
      <c r="AK13" s="30">
        <v>2</v>
      </c>
      <c r="AL13" s="30">
        <v>0</v>
      </c>
      <c r="AM13" s="30">
        <v>0</v>
      </c>
      <c r="AN13" s="43">
        <v>0</v>
      </c>
      <c r="AO13" s="27">
        <f t="shared" si="7"/>
        <v>2</v>
      </c>
      <c r="AP13" s="29">
        <v>0</v>
      </c>
      <c r="AQ13" s="30">
        <v>0</v>
      </c>
      <c r="AR13" s="30">
        <v>0</v>
      </c>
      <c r="AS13" s="107">
        <v>0</v>
      </c>
      <c r="AT13" s="43">
        <v>0</v>
      </c>
      <c r="AU13" s="27">
        <f t="shared" si="8"/>
        <v>0</v>
      </c>
      <c r="AV13" s="114"/>
      <c r="AW13" s="30"/>
      <c r="AX13" s="30"/>
      <c r="AY13" s="30"/>
      <c r="AZ13" s="43"/>
      <c r="BA13" s="27">
        <f t="shared" si="9"/>
        <v>0</v>
      </c>
      <c r="BB13" s="29"/>
      <c r="BC13" s="30"/>
      <c r="BD13" s="30"/>
      <c r="BE13" s="30"/>
      <c r="BF13" s="43"/>
      <c r="BG13" s="27">
        <f t="shared" si="10"/>
        <v>0</v>
      </c>
      <c r="BH13" s="29"/>
      <c r="BI13" s="30"/>
      <c r="BJ13" s="30"/>
      <c r="BK13" s="30"/>
      <c r="BL13" s="43"/>
      <c r="BM13" s="27">
        <f t="shared" si="11"/>
        <v>0</v>
      </c>
      <c r="BN13" s="29"/>
      <c r="BO13" s="30"/>
      <c r="BP13" s="30"/>
      <c r="BQ13" s="30"/>
      <c r="BR13" s="43"/>
      <c r="BS13" s="27">
        <f t="shared" si="12"/>
        <v>0</v>
      </c>
      <c r="BT13" s="29"/>
      <c r="BU13" s="30"/>
      <c r="BV13" s="30"/>
      <c r="BW13" s="30"/>
      <c r="BX13" s="43"/>
      <c r="BY13" s="27">
        <f t="shared" si="13"/>
        <v>0</v>
      </c>
      <c r="BZ13" s="65">
        <f t="shared" si="14"/>
        <v>5</v>
      </c>
      <c r="CA13" s="67">
        <f t="shared" si="15"/>
        <v>17</v>
      </c>
      <c r="CB13" s="71">
        <v>28</v>
      </c>
      <c r="CC13" s="99">
        <f>Sheet2!J14</f>
        <v>33</v>
      </c>
      <c r="CD13" s="72">
        <f t="shared" si="17"/>
        <v>17</v>
      </c>
      <c r="CE13" s="68">
        <f t="shared" si="16"/>
        <v>7.1428571428571425E-2</v>
      </c>
    </row>
    <row r="14" spans="1:83" ht="15.75" thickBot="1">
      <c r="A14" s="63">
        <v>14</v>
      </c>
      <c r="B14" s="28" t="s">
        <v>22</v>
      </c>
      <c r="C14" s="71">
        <v>21</v>
      </c>
      <c r="D14" s="100">
        <f t="shared" si="0"/>
        <v>29</v>
      </c>
      <c r="E14" s="10">
        <f t="shared" si="1"/>
        <v>11</v>
      </c>
      <c r="F14" s="29">
        <v>0</v>
      </c>
      <c r="G14" s="30">
        <v>0</v>
      </c>
      <c r="H14" s="30">
        <v>2</v>
      </c>
      <c r="I14" s="30">
        <v>1</v>
      </c>
      <c r="J14" s="31">
        <v>2</v>
      </c>
      <c r="K14" s="27">
        <f t="shared" si="2"/>
        <v>5</v>
      </c>
      <c r="L14" s="29">
        <v>0</v>
      </c>
      <c r="M14" s="30">
        <v>0</v>
      </c>
      <c r="N14" s="30">
        <v>0</v>
      </c>
      <c r="O14" s="30">
        <v>0</v>
      </c>
      <c r="P14" s="35">
        <v>0</v>
      </c>
      <c r="Q14" s="27">
        <f t="shared" si="3"/>
        <v>0</v>
      </c>
      <c r="R14" s="29">
        <v>0</v>
      </c>
      <c r="S14" s="30">
        <v>0</v>
      </c>
      <c r="T14" s="30">
        <v>0</v>
      </c>
      <c r="U14" s="30">
        <v>2</v>
      </c>
      <c r="V14" s="35">
        <v>2</v>
      </c>
      <c r="W14" s="27">
        <f t="shared" si="4"/>
        <v>4</v>
      </c>
      <c r="X14" s="29">
        <v>0</v>
      </c>
      <c r="Y14" s="30">
        <v>0</v>
      </c>
      <c r="Z14" s="30">
        <v>2</v>
      </c>
      <c r="AA14" s="30">
        <v>0</v>
      </c>
      <c r="AB14" s="35">
        <v>2</v>
      </c>
      <c r="AC14" s="27">
        <f t="shared" si="5"/>
        <v>4</v>
      </c>
      <c r="AD14" s="40">
        <v>1</v>
      </c>
      <c r="AE14" s="39">
        <v>0</v>
      </c>
      <c r="AF14" s="107">
        <v>0</v>
      </c>
      <c r="AG14" s="39">
        <v>0</v>
      </c>
      <c r="AH14" s="31">
        <v>0</v>
      </c>
      <c r="AI14" s="27">
        <f t="shared" si="6"/>
        <v>1</v>
      </c>
      <c r="AJ14" s="29">
        <v>0</v>
      </c>
      <c r="AK14" s="30">
        <v>0</v>
      </c>
      <c r="AL14" s="30">
        <v>0</v>
      </c>
      <c r="AM14" s="30">
        <v>0</v>
      </c>
      <c r="AN14" s="43">
        <v>0</v>
      </c>
      <c r="AO14" s="27">
        <f t="shared" si="7"/>
        <v>0</v>
      </c>
      <c r="AP14" s="29">
        <v>2</v>
      </c>
      <c r="AQ14" s="30">
        <v>2</v>
      </c>
      <c r="AR14" s="30">
        <v>0</v>
      </c>
      <c r="AS14" s="107">
        <v>0</v>
      </c>
      <c r="AT14" s="43">
        <v>2</v>
      </c>
      <c r="AU14" s="27">
        <f t="shared" si="8"/>
        <v>6</v>
      </c>
      <c r="AV14" s="112">
        <v>0</v>
      </c>
      <c r="AW14" s="30">
        <v>0</v>
      </c>
      <c r="AX14" s="30">
        <v>0</v>
      </c>
      <c r="AY14" s="30">
        <v>0</v>
      </c>
      <c r="AZ14" s="43">
        <v>0</v>
      </c>
      <c r="BA14" s="27">
        <f t="shared" si="9"/>
        <v>0</v>
      </c>
      <c r="BB14" s="29">
        <v>2</v>
      </c>
      <c r="BC14" s="30">
        <v>0</v>
      </c>
      <c r="BD14" s="30">
        <v>2</v>
      </c>
      <c r="BE14" s="30">
        <v>0</v>
      </c>
      <c r="BF14" s="43">
        <v>0</v>
      </c>
      <c r="BG14" s="27">
        <f t="shared" si="10"/>
        <v>4</v>
      </c>
      <c r="BH14" s="29">
        <v>0</v>
      </c>
      <c r="BI14" s="30">
        <v>0</v>
      </c>
      <c r="BJ14" s="30">
        <v>0</v>
      </c>
      <c r="BK14" s="30">
        <v>2</v>
      </c>
      <c r="BL14" s="43">
        <v>0</v>
      </c>
      <c r="BM14" s="27">
        <f t="shared" si="11"/>
        <v>2</v>
      </c>
      <c r="BN14" s="29">
        <v>0</v>
      </c>
      <c r="BO14" s="30">
        <v>2</v>
      </c>
      <c r="BP14" s="30">
        <v>0</v>
      </c>
      <c r="BQ14" s="30">
        <v>0</v>
      </c>
      <c r="BR14" s="43">
        <v>0</v>
      </c>
      <c r="BS14" s="27">
        <f t="shared" si="12"/>
        <v>2</v>
      </c>
      <c r="BT14" s="29">
        <v>0</v>
      </c>
      <c r="BU14" s="30">
        <v>0</v>
      </c>
      <c r="BV14" s="30">
        <v>0</v>
      </c>
      <c r="BW14" s="30">
        <v>0</v>
      </c>
      <c r="BX14" s="43">
        <v>1</v>
      </c>
      <c r="BY14" s="27">
        <f t="shared" si="13"/>
        <v>1</v>
      </c>
      <c r="BZ14" s="65">
        <f t="shared" si="14"/>
        <v>29</v>
      </c>
      <c r="CA14" s="67">
        <f t="shared" si="15"/>
        <v>11</v>
      </c>
      <c r="CB14" s="71">
        <v>21</v>
      </c>
      <c r="CC14" s="99">
        <f>Sheet2!J15</f>
        <v>50</v>
      </c>
      <c r="CD14" s="72">
        <f t="shared" si="17"/>
        <v>11</v>
      </c>
      <c r="CE14" s="68">
        <f t="shared" si="16"/>
        <v>0.24166666666666667</v>
      </c>
    </row>
    <row r="15" spans="1:83" ht="15.75" thickBot="1">
      <c r="A15" s="63">
        <v>15</v>
      </c>
      <c r="B15" s="28" t="s">
        <v>11</v>
      </c>
      <c r="C15" s="71">
        <v>0</v>
      </c>
      <c r="D15" s="100">
        <f t="shared" si="0"/>
        <v>53</v>
      </c>
      <c r="E15" s="10">
        <f t="shared" si="1"/>
        <v>4</v>
      </c>
      <c r="F15" s="29">
        <v>1</v>
      </c>
      <c r="G15" s="30">
        <v>2</v>
      </c>
      <c r="H15" s="30">
        <v>0</v>
      </c>
      <c r="I15" s="30">
        <v>0</v>
      </c>
      <c r="J15" s="31">
        <v>2</v>
      </c>
      <c r="K15" s="27">
        <f t="shared" si="2"/>
        <v>5</v>
      </c>
      <c r="L15" s="29">
        <v>2</v>
      </c>
      <c r="M15" s="30">
        <v>0</v>
      </c>
      <c r="N15" s="30">
        <v>0</v>
      </c>
      <c r="O15" s="30">
        <v>2</v>
      </c>
      <c r="P15" s="35">
        <v>2</v>
      </c>
      <c r="Q15" s="27">
        <f t="shared" si="3"/>
        <v>6</v>
      </c>
      <c r="R15" s="29">
        <v>0</v>
      </c>
      <c r="S15" s="30">
        <v>0</v>
      </c>
      <c r="T15" s="30">
        <v>2</v>
      </c>
      <c r="U15" s="30">
        <v>2</v>
      </c>
      <c r="V15" s="35">
        <v>2</v>
      </c>
      <c r="W15" s="27">
        <f t="shared" si="4"/>
        <v>6</v>
      </c>
      <c r="X15" s="29">
        <v>2</v>
      </c>
      <c r="Y15" s="30">
        <v>0</v>
      </c>
      <c r="Z15" s="30">
        <v>0</v>
      </c>
      <c r="AA15" s="30">
        <v>0</v>
      </c>
      <c r="AB15" s="35">
        <v>0</v>
      </c>
      <c r="AC15" s="27">
        <f t="shared" si="5"/>
        <v>2</v>
      </c>
      <c r="AD15" s="40">
        <v>1</v>
      </c>
      <c r="AE15" s="39">
        <v>2</v>
      </c>
      <c r="AF15" s="107">
        <v>0</v>
      </c>
      <c r="AG15" s="39">
        <v>0</v>
      </c>
      <c r="AH15" s="31">
        <v>0</v>
      </c>
      <c r="AI15" s="27">
        <f t="shared" si="6"/>
        <v>3</v>
      </c>
      <c r="AJ15" s="29">
        <v>0</v>
      </c>
      <c r="AK15" s="30">
        <v>2</v>
      </c>
      <c r="AL15" s="30">
        <v>0</v>
      </c>
      <c r="AM15" s="30">
        <v>2</v>
      </c>
      <c r="AN15" s="43">
        <v>0</v>
      </c>
      <c r="AO15" s="27">
        <f t="shared" si="7"/>
        <v>4</v>
      </c>
      <c r="AP15" s="29">
        <v>2</v>
      </c>
      <c r="AQ15" s="30">
        <v>0</v>
      </c>
      <c r="AR15" s="30">
        <v>0</v>
      </c>
      <c r="AS15" s="107">
        <v>0</v>
      </c>
      <c r="AT15" s="43">
        <v>0</v>
      </c>
      <c r="AU15" s="27">
        <f t="shared" si="8"/>
        <v>2</v>
      </c>
      <c r="AV15" s="112">
        <v>0</v>
      </c>
      <c r="AW15" s="30">
        <v>2</v>
      </c>
      <c r="AX15" s="30">
        <v>0</v>
      </c>
      <c r="AY15" s="30">
        <v>2</v>
      </c>
      <c r="AZ15" s="43">
        <v>0</v>
      </c>
      <c r="BA15" s="27">
        <f t="shared" si="9"/>
        <v>4</v>
      </c>
      <c r="BB15" s="29">
        <v>2</v>
      </c>
      <c r="BC15" s="30">
        <v>0</v>
      </c>
      <c r="BD15" s="30">
        <v>2</v>
      </c>
      <c r="BE15" s="30">
        <v>0</v>
      </c>
      <c r="BF15" s="43">
        <v>0</v>
      </c>
      <c r="BG15" s="27">
        <f t="shared" si="10"/>
        <v>4</v>
      </c>
      <c r="BH15" s="29">
        <v>0</v>
      </c>
      <c r="BI15" s="30">
        <v>2</v>
      </c>
      <c r="BJ15" s="30">
        <v>0</v>
      </c>
      <c r="BK15" s="30">
        <v>2</v>
      </c>
      <c r="BL15" s="43">
        <v>2</v>
      </c>
      <c r="BM15" s="27">
        <f t="shared" si="11"/>
        <v>6</v>
      </c>
      <c r="BN15" s="29">
        <v>2</v>
      </c>
      <c r="BO15" s="30">
        <v>0</v>
      </c>
      <c r="BP15" s="30">
        <v>0</v>
      </c>
      <c r="BQ15" s="30">
        <v>0</v>
      </c>
      <c r="BR15" s="43">
        <v>2</v>
      </c>
      <c r="BS15" s="27">
        <f t="shared" si="12"/>
        <v>4</v>
      </c>
      <c r="BT15" s="29">
        <v>2</v>
      </c>
      <c r="BU15" s="30">
        <v>2</v>
      </c>
      <c r="BV15" s="30">
        <v>2</v>
      </c>
      <c r="BW15" s="30">
        <v>0</v>
      </c>
      <c r="BX15" s="43">
        <v>1</v>
      </c>
      <c r="BY15" s="27">
        <f t="shared" si="13"/>
        <v>7</v>
      </c>
      <c r="BZ15" s="65">
        <f t="shared" si="14"/>
        <v>53</v>
      </c>
      <c r="CA15" s="67">
        <f t="shared" si="15"/>
        <v>4</v>
      </c>
      <c r="CB15" s="71">
        <v>0</v>
      </c>
      <c r="CC15" s="99">
        <f>Sheet2!J16</f>
        <v>53</v>
      </c>
      <c r="CD15" s="72">
        <f t="shared" si="17"/>
        <v>7</v>
      </c>
      <c r="CE15" s="68">
        <f t="shared" si="16"/>
        <v>0.44166666666666665</v>
      </c>
    </row>
    <row r="16" spans="1:83" ht="15.75" thickBot="1">
      <c r="A16" s="63">
        <v>16</v>
      </c>
      <c r="B16" s="28" t="s">
        <v>17</v>
      </c>
      <c r="C16" s="71">
        <v>16</v>
      </c>
      <c r="D16" s="100">
        <f t="shared" si="0"/>
        <v>37</v>
      </c>
      <c r="E16" s="10">
        <f t="shared" si="1"/>
        <v>7</v>
      </c>
      <c r="F16" s="29">
        <v>1</v>
      </c>
      <c r="G16" s="30">
        <v>2</v>
      </c>
      <c r="H16" s="30">
        <v>2</v>
      </c>
      <c r="I16" s="30">
        <v>2</v>
      </c>
      <c r="J16" s="31">
        <v>0</v>
      </c>
      <c r="K16" s="27">
        <f t="shared" si="2"/>
        <v>7</v>
      </c>
      <c r="L16" s="29">
        <v>2</v>
      </c>
      <c r="M16" s="30">
        <v>0</v>
      </c>
      <c r="N16" s="30">
        <v>0</v>
      </c>
      <c r="O16" s="30">
        <v>2</v>
      </c>
      <c r="P16" s="35">
        <v>2</v>
      </c>
      <c r="Q16" s="27">
        <f t="shared" si="3"/>
        <v>6</v>
      </c>
      <c r="R16" s="37">
        <v>2</v>
      </c>
      <c r="S16" s="38">
        <v>0</v>
      </c>
      <c r="T16" s="38">
        <v>0</v>
      </c>
      <c r="U16" s="38">
        <v>0</v>
      </c>
      <c r="V16" s="35">
        <v>0</v>
      </c>
      <c r="W16" s="27">
        <f t="shared" si="4"/>
        <v>2</v>
      </c>
      <c r="X16" s="29">
        <v>0</v>
      </c>
      <c r="Y16" s="30">
        <v>0</v>
      </c>
      <c r="Z16" s="30">
        <v>0</v>
      </c>
      <c r="AA16" s="30">
        <v>2</v>
      </c>
      <c r="AB16" s="35">
        <v>0</v>
      </c>
      <c r="AC16" s="27">
        <f t="shared" si="5"/>
        <v>2</v>
      </c>
      <c r="AD16" s="40">
        <v>1</v>
      </c>
      <c r="AE16" s="39">
        <v>2</v>
      </c>
      <c r="AF16" s="107">
        <v>0</v>
      </c>
      <c r="AG16" s="39">
        <v>0</v>
      </c>
      <c r="AH16" s="31">
        <v>0</v>
      </c>
      <c r="AI16" s="27">
        <f t="shared" si="6"/>
        <v>3</v>
      </c>
      <c r="AJ16" s="29">
        <v>0</v>
      </c>
      <c r="AK16" s="30">
        <v>0</v>
      </c>
      <c r="AL16" s="30">
        <v>2</v>
      </c>
      <c r="AM16" s="30">
        <v>0</v>
      </c>
      <c r="AN16" s="43">
        <v>0</v>
      </c>
      <c r="AO16" s="27">
        <f t="shared" si="7"/>
        <v>2</v>
      </c>
      <c r="AP16" s="29">
        <v>0</v>
      </c>
      <c r="AQ16" s="30">
        <v>0</v>
      </c>
      <c r="AR16" s="30">
        <v>0</v>
      </c>
      <c r="AS16" s="107">
        <v>0</v>
      </c>
      <c r="AT16" s="43">
        <v>2</v>
      </c>
      <c r="AU16" s="27">
        <f t="shared" si="8"/>
        <v>2</v>
      </c>
      <c r="AV16" s="112">
        <v>0</v>
      </c>
      <c r="AW16" s="30">
        <v>0</v>
      </c>
      <c r="AX16" s="30">
        <v>0</v>
      </c>
      <c r="AY16" s="30">
        <v>0</v>
      </c>
      <c r="AZ16" s="43">
        <v>2</v>
      </c>
      <c r="BA16" s="27">
        <f t="shared" si="9"/>
        <v>2</v>
      </c>
      <c r="BB16" s="29">
        <v>2</v>
      </c>
      <c r="BC16" s="30">
        <v>0</v>
      </c>
      <c r="BD16" s="30">
        <v>0</v>
      </c>
      <c r="BE16" s="30">
        <v>0</v>
      </c>
      <c r="BF16" s="43">
        <v>0</v>
      </c>
      <c r="BG16" s="27">
        <f t="shared" si="10"/>
        <v>2</v>
      </c>
      <c r="BH16" s="29">
        <v>0</v>
      </c>
      <c r="BI16" s="30">
        <v>2</v>
      </c>
      <c r="BJ16" s="30">
        <v>2</v>
      </c>
      <c r="BK16" s="30">
        <v>0</v>
      </c>
      <c r="BL16" s="43">
        <v>2</v>
      </c>
      <c r="BM16" s="27">
        <f t="shared" si="11"/>
        <v>6</v>
      </c>
      <c r="BN16" s="29">
        <v>0</v>
      </c>
      <c r="BO16" s="30">
        <v>0</v>
      </c>
      <c r="BP16" s="30">
        <v>0</v>
      </c>
      <c r="BQ16" s="30">
        <v>0</v>
      </c>
      <c r="BR16" s="43">
        <v>0</v>
      </c>
      <c r="BS16" s="27">
        <f t="shared" si="12"/>
        <v>0</v>
      </c>
      <c r="BT16" s="29">
        <v>0</v>
      </c>
      <c r="BU16" s="30">
        <v>0</v>
      </c>
      <c r="BV16" s="30">
        <v>0</v>
      </c>
      <c r="BW16" s="30">
        <v>2</v>
      </c>
      <c r="BX16" s="43">
        <v>1</v>
      </c>
      <c r="BY16" s="27">
        <f t="shared" si="13"/>
        <v>3</v>
      </c>
      <c r="BZ16" s="65">
        <f t="shared" si="14"/>
        <v>37</v>
      </c>
      <c r="CA16" s="67">
        <f t="shared" si="15"/>
        <v>7</v>
      </c>
      <c r="CB16" s="71">
        <v>16</v>
      </c>
      <c r="CC16" s="99">
        <f>Sheet2!J17</f>
        <v>53</v>
      </c>
      <c r="CD16" s="72">
        <f t="shared" si="17"/>
        <v>7</v>
      </c>
      <c r="CE16" s="68">
        <f t="shared" si="16"/>
        <v>0.30833333333333335</v>
      </c>
    </row>
    <row r="17" spans="1:83" ht="15.75" thickBot="1">
      <c r="A17" s="63">
        <v>17</v>
      </c>
      <c r="B17" s="28" t="s">
        <v>18</v>
      </c>
      <c r="C17" s="71">
        <v>15</v>
      </c>
      <c r="D17" s="100">
        <f t="shared" si="0"/>
        <v>37</v>
      </c>
      <c r="E17" s="10">
        <f t="shared" si="1"/>
        <v>7</v>
      </c>
      <c r="F17" s="29">
        <v>0</v>
      </c>
      <c r="G17" s="30">
        <v>2</v>
      </c>
      <c r="H17" s="30">
        <v>2</v>
      </c>
      <c r="I17" s="30">
        <v>1</v>
      </c>
      <c r="J17" s="31">
        <v>2</v>
      </c>
      <c r="K17" s="27">
        <f t="shared" si="2"/>
        <v>7</v>
      </c>
      <c r="L17" s="29">
        <v>2</v>
      </c>
      <c r="M17" s="30">
        <v>0</v>
      </c>
      <c r="N17" s="30">
        <v>0</v>
      </c>
      <c r="O17" s="30">
        <v>0</v>
      </c>
      <c r="P17" s="35">
        <v>2</v>
      </c>
      <c r="Q17" s="27">
        <f t="shared" si="3"/>
        <v>4</v>
      </c>
      <c r="R17" s="29">
        <v>0</v>
      </c>
      <c r="S17" s="30">
        <v>0</v>
      </c>
      <c r="T17" s="30">
        <v>0</v>
      </c>
      <c r="U17" s="30">
        <v>0</v>
      </c>
      <c r="V17" s="35">
        <v>2</v>
      </c>
      <c r="W17" s="27">
        <f t="shared" si="4"/>
        <v>2</v>
      </c>
      <c r="X17" s="29">
        <v>0</v>
      </c>
      <c r="Y17" s="30">
        <v>0</v>
      </c>
      <c r="Z17" s="30">
        <v>2</v>
      </c>
      <c r="AA17" s="30">
        <v>0</v>
      </c>
      <c r="AB17" s="35">
        <v>2</v>
      </c>
      <c r="AC17" s="27">
        <f t="shared" si="5"/>
        <v>4</v>
      </c>
      <c r="AD17" s="40">
        <v>1</v>
      </c>
      <c r="AE17" s="39">
        <v>2</v>
      </c>
      <c r="AF17" s="107">
        <v>0</v>
      </c>
      <c r="AG17" s="39">
        <v>0</v>
      </c>
      <c r="AH17" s="31">
        <v>0</v>
      </c>
      <c r="AI17" s="27">
        <f t="shared" si="6"/>
        <v>3</v>
      </c>
      <c r="AJ17" s="29">
        <v>2</v>
      </c>
      <c r="AK17" s="30">
        <v>0</v>
      </c>
      <c r="AL17" s="30">
        <v>0</v>
      </c>
      <c r="AM17" s="30">
        <v>2</v>
      </c>
      <c r="AN17" s="43">
        <v>2</v>
      </c>
      <c r="AO17" s="27">
        <f t="shared" si="7"/>
        <v>6</v>
      </c>
      <c r="AP17" s="29">
        <v>2</v>
      </c>
      <c r="AQ17" s="30">
        <v>0</v>
      </c>
      <c r="AR17" s="30">
        <v>0</v>
      </c>
      <c r="AS17" s="107">
        <v>0</v>
      </c>
      <c r="AT17" s="43">
        <v>0</v>
      </c>
      <c r="AU17" s="27">
        <f t="shared" si="8"/>
        <v>2</v>
      </c>
      <c r="AV17" s="112">
        <v>0</v>
      </c>
      <c r="AW17" s="30">
        <v>0</v>
      </c>
      <c r="AX17" s="30">
        <v>0</v>
      </c>
      <c r="AY17" s="30">
        <v>2</v>
      </c>
      <c r="AZ17" s="43">
        <v>0</v>
      </c>
      <c r="BA17" s="27">
        <f t="shared" si="9"/>
        <v>2</v>
      </c>
      <c r="BB17" s="29">
        <v>2</v>
      </c>
      <c r="BC17" s="30">
        <v>0</v>
      </c>
      <c r="BD17" s="30">
        <v>0</v>
      </c>
      <c r="BE17" s="30">
        <v>0</v>
      </c>
      <c r="BF17" s="43">
        <v>0</v>
      </c>
      <c r="BG17" s="27">
        <f t="shared" si="10"/>
        <v>2</v>
      </c>
      <c r="BH17" s="29">
        <v>0</v>
      </c>
      <c r="BI17" s="30">
        <v>0</v>
      </c>
      <c r="BJ17" s="30">
        <v>0</v>
      </c>
      <c r="BK17" s="30">
        <v>0</v>
      </c>
      <c r="BL17" s="43">
        <v>0</v>
      </c>
      <c r="BM17" s="27">
        <f t="shared" si="11"/>
        <v>0</v>
      </c>
      <c r="BN17" s="29">
        <v>2</v>
      </c>
      <c r="BO17" s="30">
        <v>0</v>
      </c>
      <c r="BP17" s="30">
        <v>0</v>
      </c>
      <c r="BQ17" s="30">
        <v>2</v>
      </c>
      <c r="BR17" s="43">
        <v>0</v>
      </c>
      <c r="BS17" s="27">
        <f t="shared" si="12"/>
        <v>4</v>
      </c>
      <c r="BT17" s="29">
        <v>0</v>
      </c>
      <c r="BU17" s="30">
        <v>0</v>
      </c>
      <c r="BV17" s="30">
        <v>0</v>
      </c>
      <c r="BW17" s="30">
        <v>0</v>
      </c>
      <c r="BX17" s="43">
        <v>1</v>
      </c>
      <c r="BY17" s="27">
        <f t="shared" si="13"/>
        <v>1</v>
      </c>
      <c r="BZ17" s="65">
        <f t="shared" si="14"/>
        <v>37</v>
      </c>
      <c r="CA17" s="67">
        <f t="shared" si="15"/>
        <v>7</v>
      </c>
      <c r="CB17" s="71">
        <v>15</v>
      </c>
      <c r="CC17" s="99">
        <f>Sheet2!J18</f>
        <v>52</v>
      </c>
      <c r="CD17" s="72">
        <f t="shared" si="17"/>
        <v>9</v>
      </c>
      <c r="CE17" s="68">
        <f t="shared" si="16"/>
        <v>0.30833333333333335</v>
      </c>
    </row>
    <row r="18" spans="1:83" ht="15">
      <c r="A18" s="63">
        <v>18</v>
      </c>
      <c r="B18" s="28" t="s">
        <v>135</v>
      </c>
      <c r="C18" s="71">
        <v>30</v>
      </c>
      <c r="D18" s="100">
        <f t="shared" si="0"/>
        <v>18</v>
      </c>
      <c r="E18" s="10">
        <f t="shared" si="1"/>
        <v>15</v>
      </c>
      <c r="F18" s="29">
        <v>1</v>
      </c>
      <c r="G18" s="30">
        <v>0</v>
      </c>
      <c r="H18" s="30">
        <v>2</v>
      </c>
      <c r="I18" s="30">
        <v>1</v>
      </c>
      <c r="J18" s="31">
        <v>0</v>
      </c>
      <c r="K18" s="27">
        <f t="shared" si="2"/>
        <v>4</v>
      </c>
      <c r="L18" s="29">
        <v>0</v>
      </c>
      <c r="M18" s="30">
        <v>0</v>
      </c>
      <c r="N18" s="30">
        <v>0</v>
      </c>
      <c r="O18" s="30">
        <v>0</v>
      </c>
      <c r="P18" s="35">
        <v>0</v>
      </c>
      <c r="Q18" s="27">
        <f t="shared" si="3"/>
        <v>0</v>
      </c>
      <c r="R18" s="29">
        <v>0</v>
      </c>
      <c r="S18" s="30">
        <v>0</v>
      </c>
      <c r="T18" s="30">
        <v>0</v>
      </c>
      <c r="U18" s="30">
        <v>0</v>
      </c>
      <c r="V18" s="35">
        <v>0</v>
      </c>
      <c r="W18" s="27">
        <f t="shared" si="4"/>
        <v>0</v>
      </c>
      <c r="X18" s="29">
        <v>0</v>
      </c>
      <c r="Y18" s="30">
        <v>0</v>
      </c>
      <c r="Z18" s="30">
        <v>0</v>
      </c>
      <c r="AA18" s="30">
        <v>0</v>
      </c>
      <c r="AB18" s="35">
        <v>0</v>
      </c>
      <c r="AC18" s="27">
        <f t="shared" si="5"/>
        <v>0</v>
      </c>
      <c r="AD18" s="40">
        <v>0</v>
      </c>
      <c r="AE18" s="39">
        <v>0</v>
      </c>
      <c r="AF18" s="107">
        <v>0</v>
      </c>
      <c r="AG18" s="39">
        <v>0</v>
      </c>
      <c r="AH18" s="31">
        <v>0</v>
      </c>
      <c r="AI18" s="27">
        <f t="shared" si="6"/>
        <v>0</v>
      </c>
      <c r="AJ18" s="29">
        <v>0</v>
      </c>
      <c r="AK18" s="30">
        <v>0</v>
      </c>
      <c r="AL18" s="30">
        <v>0</v>
      </c>
      <c r="AM18" s="30">
        <v>0</v>
      </c>
      <c r="AN18" s="43">
        <v>0</v>
      </c>
      <c r="AO18" s="27">
        <f t="shared" si="7"/>
        <v>0</v>
      </c>
      <c r="AP18" s="29">
        <v>2</v>
      </c>
      <c r="AQ18" s="30">
        <v>0</v>
      </c>
      <c r="AR18" s="30">
        <v>0</v>
      </c>
      <c r="AS18" s="107">
        <v>0</v>
      </c>
      <c r="AT18" s="43">
        <v>0</v>
      </c>
      <c r="AU18" s="27">
        <f t="shared" si="8"/>
        <v>2</v>
      </c>
      <c r="AV18" s="112">
        <v>0</v>
      </c>
      <c r="AW18" s="30">
        <v>2</v>
      </c>
      <c r="AX18" s="30">
        <v>0</v>
      </c>
      <c r="AY18" s="30">
        <v>2</v>
      </c>
      <c r="AZ18" s="43">
        <v>0</v>
      </c>
      <c r="BA18" s="27">
        <f t="shared" si="9"/>
        <v>4</v>
      </c>
      <c r="BB18" s="29">
        <v>0</v>
      </c>
      <c r="BC18" s="30">
        <v>0</v>
      </c>
      <c r="BD18" s="30">
        <v>2</v>
      </c>
      <c r="BE18" s="30">
        <v>0</v>
      </c>
      <c r="BF18" s="43">
        <v>0</v>
      </c>
      <c r="BG18" s="27">
        <f t="shared" si="10"/>
        <v>2</v>
      </c>
      <c r="BH18" s="29">
        <v>0</v>
      </c>
      <c r="BI18" s="30">
        <v>0</v>
      </c>
      <c r="BJ18" s="30">
        <v>0</v>
      </c>
      <c r="BK18" s="30">
        <v>0</v>
      </c>
      <c r="BL18" s="43">
        <v>0</v>
      </c>
      <c r="BM18" s="27">
        <f t="shared" si="11"/>
        <v>0</v>
      </c>
      <c r="BN18" s="29">
        <v>0</v>
      </c>
      <c r="BO18" s="30">
        <v>0</v>
      </c>
      <c r="BP18" s="30">
        <v>0</v>
      </c>
      <c r="BQ18" s="30">
        <v>2</v>
      </c>
      <c r="BR18" s="43">
        <v>0</v>
      </c>
      <c r="BS18" s="27">
        <f t="shared" si="12"/>
        <v>2</v>
      </c>
      <c r="BT18" s="29">
        <v>0</v>
      </c>
      <c r="BU18" s="30">
        <v>2</v>
      </c>
      <c r="BV18" s="30">
        <v>0</v>
      </c>
      <c r="BW18" s="30">
        <v>0</v>
      </c>
      <c r="BX18" s="43">
        <v>2</v>
      </c>
      <c r="BY18" s="27">
        <f t="shared" si="13"/>
        <v>4</v>
      </c>
      <c r="BZ18" s="65">
        <f t="shared" si="14"/>
        <v>18</v>
      </c>
      <c r="CA18" s="67">
        <f t="shared" si="15"/>
        <v>15</v>
      </c>
      <c r="CB18" s="71">
        <v>30</v>
      </c>
      <c r="CC18" s="117">
        <f>Sheet2!J19</f>
        <v>48</v>
      </c>
      <c r="CD18" s="72">
        <f t="shared" si="17"/>
        <v>13</v>
      </c>
      <c r="CE18" s="68">
        <f t="shared" si="16"/>
        <v>0.15</v>
      </c>
    </row>
    <row r="19" spans="1:83" ht="15.75" hidden="1" thickBot="1">
      <c r="A19" s="4">
        <v>19</v>
      </c>
      <c r="B19" s="28"/>
      <c r="D19" s="11">
        <f t="shared" si="0"/>
        <v>0</v>
      </c>
      <c r="E19" s="10">
        <f t="shared" si="1"/>
        <v>18</v>
      </c>
      <c r="F19" s="29"/>
      <c r="G19" s="30"/>
      <c r="H19" s="30"/>
      <c r="I19" s="30"/>
      <c r="J19" s="35"/>
      <c r="K19" s="27">
        <f t="shared" si="2"/>
        <v>0</v>
      </c>
      <c r="L19" s="29"/>
      <c r="M19" s="30"/>
      <c r="N19" s="30"/>
      <c r="O19" s="30"/>
      <c r="P19" s="35"/>
      <c r="Q19" s="27">
        <f t="shared" si="3"/>
        <v>0</v>
      </c>
      <c r="R19" s="29"/>
      <c r="S19" s="30"/>
      <c r="T19" s="30"/>
      <c r="U19" s="30"/>
      <c r="V19" s="35"/>
      <c r="W19" s="27">
        <f t="shared" si="4"/>
        <v>0</v>
      </c>
      <c r="X19" s="29"/>
      <c r="Y19" s="30"/>
      <c r="Z19" s="30"/>
      <c r="AA19" s="30"/>
      <c r="AB19" s="35"/>
      <c r="AC19" s="27">
        <f t="shared" si="5"/>
        <v>0</v>
      </c>
      <c r="AD19" s="29"/>
      <c r="AE19" s="30"/>
      <c r="AF19" s="30"/>
      <c r="AG19" s="30"/>
      <c r="AH19" s="35"/>
      <c r="AI19" s="27">
        <f t="shared" si="6"/>
        <v>0</v>
      </c>
      <c r="AJ19" s="29"/>
      <c r="AK19" s="30"/>
      <c r="AL19" s="30"/>
      <c r="AM19" s="30"/>
      <c r="AN19" s="45"/>
      <c r="AO19" s="27">
        <f t="shared" si="7"/>
        <v>0</v>
      </c>
      <c r="AP19" s="29"/>
      <c r="AQ19" s="30"/>
      <c r="AR19" s="30"/>
      <c r="AS19" s="30"/>
      <c r="AT19" s="45"/>
      <c r="AU19" s="27">
        <f t="shared" si="8"/>
        <v>0</v>
      </c>
      <c r="AV19" s="29"/>
      <c r="AW19" s="30"/>
      <c r="AX19" s="30"/>
      <c r="AY19" s="30"/>
      <c r="AZ19" s="45"/>
      <c r="BA19" s="27">
        <f t="shared" si="9"/>
        <v>0</v>
      </c>
      <c r="BB19" s="29"/>
      <c r="BC19" s="30"/>
      <c r="BD19" s="30"/>
      <c r="BE19" s="30"/>
      <c r="BF19" s="45"/>
      <c r="BG19" s="27">
        <f t="shared" si="10"/>
        <v>0</v>
      </c>
      <c r="BH19" s="29"/>
      <c r="BI19" s="30"/>
      <c r="BJ19" s="30"/>
      <c r="BK19" s="30"/>
      <c r="BL19" s="45"/>
      <c r="BM19" s="27">
        <f t="shared" si="11"/>
        <v>0</v>
      </c>
      <c r="BN19" s="29"/>
      <c r="BO19" s="30"/>
      <c r="BP19" s="30"/>
      <c r="BQ19" s="30"/>
      <c r="BR19" s="45"/>
      <c r="BS19" s="27">
        <f t="shared" si="12"/>
        <v>0</v>
      </c>
      <c r="BT19" s="29"/>
      <c r="BU19" s="30"/>
      <c r="BV19" s="30"/>
      <c r="BW19" s="30"/>
      <c r="BX19" s="45"/>
      <c r="BY19" s="27">
        <f t="shared" si="13"/>
        <v>0</v>
      </c>
      <c r="BZ19" s="65">
        <f t="shared" si="14"/>
        <v>0</v>
      </c>
      <c r="CA19" s="67">
        <f t="shared" si="15"/>
        <v>18</v>
      </c>
      <c r="CC19" s="90">
        <f>Sheet2!J20</f>
        <v>0</v>
      </c>
      <c r="CD19" s="20" t="str">
        <f t="shared" ref="CD19:CD24" si="18">IF(NOT(COUNTBLANK(F19:BY19)=60),BZ19/(60-COUNTBLANK(F19:BY19))/2,"0%")</f>
        <v>0%</v>
      </c>
    </row>
    <row r="20" spans="1:83" ht="15.75" hidden="1" thickBot="1">
      <c r="A20" s="4">
        <v>20</v>
      </c>
      <c r="B20" s="28"/>
      <c r="D20" s="11">
        <f t="shared" si="0"/>
        <v>0</v>
      </c>
      <c r="E20" s="10">
        <f t="shared" si="1"/>
        <v>18</v>
      </c>
      <c r="F20" s="29"/>
      <c r="G20" s="30"/>
      <c r="H20" s="30"/>
      <c r="I20" s="30"/>
      <c r="J20" s="31"/>
      <c r="K20" s="27">
        <f t="shared" si="2"/>
        <v>0</v>
      </c>
      <c r="L20" s="29"/>
      <c r="M20" s="30"/>
      <c r="N20" s="30"/>
      <c r="O20" s="30"/>
      <c r="P20" s="35"/>
      <c r="Q20" s="27">
        <f t="shared" si="3"/>
        <v>0</v>
      </c>
      <c r="R20" s="29"/>
      <c r="S20" s="30"/>
      <c r="T20" s="30"/>
      <c r="U20" s="30"/>
      <c r="V20" s="35"/>
      <c r="W20" s="27">
        <f t="shared" si="4"/>
        <v>0</v>
      </c>
      <c r="X20" s="29"/>
      <c r="Y20" s="30"/>
      <c r="Z20" s="30"/>
      <c r="AA20" s="30"/>
      <c r="AB20" s="35"/>
      <c r="AC20" s="27">
        <f t="shared" si="5"/>
        <v>0</v>
      </c>
      <c r="AD20" s="40"/>
      <c r="AE20" s="39"/>
      <c r="AF20" s="39"/>
      <c r="AG20" s="39"/>
      <c r="AH20" s="31"/>
      <c r="AI20" s="27">
        <f t="shared" si="6"/>
        <v>0</v>
      </c>
      <c r="AJ20" s="29"/>
      <c r="AK20" s="30"/>
      <c r="AL20" s="30"/>
      <c r="AM20" s="30"/>
      <c r="AN20" s="43"/>
      <c r="AO20" s="27">
        <f t="shared" si="7"/>
        <v>0</v>
      </c>
      <c r="AP20" s="29"/>
      <c r="AQ20" s="30"/>
      <c r="AR20" s="30"/>
      <c r="AS20" s="30"/>
      <c r="AT20" s="43"/>
      <c r="AU20" s="27">
        <f t="shared" si="8"/>
        <v>0</v>
      </c>
      <c r="AV20" s="29"/>
      <c r="AW20" s="30"/>
      <c r="AX20" s="30"/>
      <c r="AY20" s="30"/>
      <c r="AZ20" s="43"/>
      <c r="BA20" s="27">
        <f t="shared" si="9"/>
        <v>0</v>
      </c>
      <c r="BB20" s="29"/>
      <c r="BC20" s="30"/>
      <c r="BD20" s="30"/>
      <c r="BE20" s="30"/>
      <c r="BF20" s="43"/>
      <c r="BG20" s="27">
        <f t="shared" si="10"/>
        <v>0</v>
      </c>
      <c r="BH20" s="29"/>
      <c r="BI20" s="30"/>
      <c r="BJ20" s="30"/>
      <c r="BK20" s="30"/>
      <c r="BL20" s="43"/>
      <c r="BM20" s="27">
        <f t="shared" si="11"/>
        <v>0</v>
      </c>
      <c r="BN20" s="29"/>
      <c r="BO20" s="30"/>
      <c r="BP20" s="30"/>
      <c r="BQ20" s="30"/>
      <c r="BR20" s="43"/>
      <c r="BS20" s="27">
        <f t="shared" si="12"/>
        <v>0</v>
      </c>
      <c r="BT20" s="29"/>
      <c r="BU20" s="30"/>
      <c r="BV20" s="30"/>
      <c r="BW20" s="30"/>
      <c r="BX20" s="43"/>
      <c r="BY20" s="27">
        <f t="shared" si="13"/>
        <v>0</v>
      </c>
      <c r="BZ20" s="65">
        <f t="shared" si="14"/>
        <v>0</v>
      </c>
      <c r="CA20" s="67">
        <f t="shared" si="15"/>
        <v>18</v>
      </c>
      <c r="CC20" s="2">
        <f>Sheet2!J21</f>
        <v>0</v>
      </c>
      <c r="CD20" s="20" t="str">
        <f t="shared" si="18"/>
        <v>0%</v>
      </c>
    </row>
    <row r="21" spans="1:83" ht="15.75" hidden="1" thickBot="1">
      <c r="A21" s="4">
        <v>21</v>
      </c>
      <c r="B21" s="28"/>
      <c r="D21" s="11">
        <f t="shared" si="0"/>
        <v>0</v>
      </c>
      <c r="E21" s="10">
        <f t="shared" si="1"/>
        <v>18</v>
      </c>
      <c r="F21" s="29"/>
      <c r="G21" s="30"/>
      <c r="H21" s="30"/>
      <c r="I21" s="30"/>
      <c r="J21" s="31"/>
      <c r="K21" s="27">
        <f t="shared" si="2"/>
        <v>0</v>
      </c>
      <c r="L21" s="29"/>
      <c r="M21" s="30"/>
      <c r="N21" s="30"/>
      <c r="O21" s="30"/>
      <c r="P21" s="35"/>
      <c r="Q21" s="27">
        <f t="shared" si="3"/>
        <v>0</v>
      </c>
      <c r="R21" s="29"/>
      <c r="S21" s="30"/>
      <c r="T21" s="30"/>
      <c r="U21" s="30"/>
      <c r="V21" s="35"/>
      <c r="W21" s="27">
        <f t="shared" si="4"/>
        <v>0</v>
      </c>
      <c r="X21" s="29"/>
      <c r="Y21" s="30"/>
      <c r="Z21" s="30"/>
      <c r="AA21" s="30"/>
      <c r="AB21" s="35"/>
      <c r="AC21" s="27">
        <f t="shared" si="5"/>
        <v>0</v>
      </c>
      <c r="AD21" s="40"/>
      <c r="AE21" s="39"/>
      <c r="AF21" s="39"/>
      <c r="AG21" s="39"/>
      <c r="AH21" s="31"/>
      <c r="AI21" s="27">
        <f t="shared" si="6"/>
        <v>0</v>
      </c>
      <c r="AJ21" s="29"/>
      <c r="AK21" s="30"/>
      <c r="AL21" s="30"/>
      <c r="AM21" s="30"/>
      <c r="AN21" s="43"/>
      <c r="AO21" s="27">
        <f t="shared" si="7"/>
        <v>0</v>
      </c>
      <c r="AP21" s="29"/>
      <c r="AQ21" s="30"/>
      <c r="AR21" s="30"/>
      <c r="AS21" s="30"/>
      <c r="AT21" s="43"/>
      <c r="AU21" s="27">
        <f t="shared" si="8"/>
        <v>0</v>
      </c>
      <c r="AV21" s="29"/>
      <c r="AW21" s="30"/>
      <c r="AX21" s="30"/>
      <c r="AY21" s="30"/>
      <c r="AZ21" s="43"/>
      <c r="BA21" s="27">
        <f t="shared" si="9"/>
        <v>0</v>
      </c>
      <c r="BB21" s="29"/>
      <c r="BC21" s="30"/>
      <c r="BD21" s="30"/>
      <c r="BE21" s="30"/>
      <c r="BF21" s="43"/>
      <c r="BG21" s="27">
        <f t="shared" si="10"/>
        <v>0</v>
      </c>
      <c r="BH21" s="29"/>
      <c r="BI21" s="30"/>
      <c r="BJ21" s="30"/>
      <c r="BK21" s="30"/>
      <c r="BL21" s="43"/>
      <c r="BM21" s="27">
        <f t="shared" si="11"/>
        <v>0</v>
      </c>
      <c r="BN21" s="29"/>
      <c r="BO21" s="30"/>
      <c r="BP21" s="30"/>
      <c r="BQ21" s="30"/>
      <c r="BR21" s="43"/>
      <c r="BS21" s="27">
        <f t="shared" si="12"/>
        <v>0</v>
      </c>
      <c r="BT21" s="29"/>
      <c r="BU21" s="30"/>
      <c r="BV21" s="30"/>
      <c r="BW21" s="30"/>
      <c r="BX21" s="43"/>
      <c r="BY21" s="27">
        <f t="shared" si="13"/>
        <v>0</v>
      </c>
      <c r="BZ21" s="65">
        <f t="shared" si="14"/>
        <v>0</v>
      </c>
      <c r="CA21" s="67">
        <f t="shared" si="15"/>
        <v>18</v>
      </c>
      <c r="CC21" s="2">
        <f>Sheet2!J22</f>
        <v>0</v>
      </c>
      <c r="CD21" s="20" t="str">
        <f t="shared" si="18"/>
        <v>0%</v>
      </c>
    </row>
    <row r="22" spans="1:83" ht="15.75" hidden="1" thickBot="1">
      <c r="A22" s="4">
        <v>22</v>
      </c>
      <c r="B22" s="28"/>
      <c r="D22" s="11">
        <f t="shared" si="0"/>
        <v>0</v>
      </c>
      <c r="E22" s="10">
        <f t="shared" si="1"/>
        <v>18</v>
      </c>
      <c r="F22" s="29"/>
      <c r="G22" s="30"/>
      <c r="H22" s="30"/>
      <c r="I22" s="30"/>
      <c r="J22" s="35"/>
      <c r="K22" s="27">
        <f t="shared" si="2"/>
        <v>0</v>
      </c>
      <c r="L22" s="29"/>
      <c r="M22" s="30"/>
      <c r="N22" s="30"/>
      <c r="O22" s="30"/>
      <c r="P22" s="35"/>
      <c r="Q22" s="27">
        <f t="shared" si="3"/>
        <v>0</v>
      </c>
      <c r="R22" s="29"/>
      <c r="S22" s="30"/>
      <c r="T22" s="30"/>
      <c r="U22" s="30"/>
      <c r="V22" s="35"/>
      <c r="W22" s="27">
        <f t="shared" si="4"/>
        <v>0</v>
      </c>
      <c r="X22" s="29"/>
      <c r="Y22" s="30"/>
      <c r="Z22" s="30"/>
      <c r="AA22" s="30"/>
      <c r="AB22" s="35"/>
      <c r="AC22" s="27">
        <f t="shared" si="5"/>
        <v>0</v>
      </c>
      <c r="AD22" s="29"/>
      <c r="AE22" s="30"/>
      <c r="AF22" s="30"/>
      <c r="AG22" s="30"/>
      <c r="AH22" s="35"/>
      <c r="AI22" s="27">
        <f t="shared" si="6"/>
        <v>0</v>
      </c>
      <c r="AJ22" s="29"/>
      <c r="AK22" s="30"/>
      <c r="AL22" s="30"/>
      <c r="AM22" s="30"/>
      <c r="AN22" s="45"/>
      <c r="AO22" s="27">
        <f t="shared" si="7"/>
        <v>0</v>
      </c>
      <c r="AP22" s="29"/>
      <c r="AQ22" s="30"/>
      <c r="AR22" s="30"/>
      <c r="AS22" s="30"/>
      <c r="AT22" s="45"/>
      <c r="AU22" s="27">
        <f t="shared" si="8"/>
        <v>0</v>
      </c>
      <c r="AV22" s="29"/>
      <c r="AW22" s="30"/>
      <c r="AX22" s="30"/>
      <c r="AY22" s="30"/>
      <c r="AZ22" s="45"/>
      <c r="BA22" s="27">
        <f t="shared" si="9"/>
        <v>0</v>
      </c>
      <c r="BB22" s="29"/>
      <c r="BC22" s="30"/>
      <c r="BD22" s="30"/>
      <c r="BE22" s="30"/>
      <c r="BF22" s="45"/>
      <c r="BG22" s="27">
        <f t="shared" si="10"/>
        <v>0</v>
      </c>
      <c r="BH22" s="29"/>
      <c r="BI22" s="30"/>
      <c r="BJ22" s="30"/>
      <c r="BK22" s="30"/>
      <c r="BL22" s="45"/>
      <c r="BM22" s="27">
        <f t="shared" si="11"/>
        <v>0</v>
      </c>
      <c r="BN22" s="29"/>
      <c r="BO22" s="30"/>
      <c r="BP22" s="30"/>
      <c r="BQ22" s="30"/>
      <c r="BR22" s="45"/>
      <c r="BS22" s="27">
        <f t="shared" si="12"/>
        <v>0</v>
      </c>
      <c r="BT22" s="29"/>
      <c r="BU22" s="30"/>
      <c r="BV22" s="30"/>
      <c r="BW22" s="30"/>
      <c r="BX22" s="45"/>
      <c r="BY22" s="27">
        <f t="shared" si="13"/>
        <v>0</v>
      </c>
      <c r="BZ22" s="65">
        <f t="shared" si="14"/>
        <v>0</v>
      </c>
      <c r="CA22" s="67">
        <f t="shared" si="15"/>
        <v>18</v>
      </c>
      <c r="CC22" s="2">
        <f>Sheet2!J23</f>
        <v>0</v>
      </c>
      <c r="CD22" s="20" t="str">
        <f t="shared" si="18"/>
        <v>0%</v>
      </c>
    </row>
    <row r="23" spans="1:83" ht="15.75" hidden="1" thickBot="1">
      <c r="A23" s="4">
        <v>23</v>
      </c>
      <c r="B23" s="28"/>
      <c r="D23" s="11">
        <f t="shared" si="0"/>
        <v>0</v>
      </c>
      <c r="E23" s="10">
        <f t="shared" si="1"/>
        <v>18</v>
      </c>
      <c r="F23" s="29"/>
      <c r="G23" s="30"/>
      <c r="H23" s="30"/>
      <c r="I23" s="30"/>
      <c r="J23" s="35"/>
      <c r="K23" s="27">
        <f t="shared" si="2"/>
        <v>0</v>
      </c>
      <c r="L23" s="29"/>
      <c r="M23" s="30"/>
      <c r="N23" s="30"/>
      <c r="O23" s="30"/>
      <c r="P23" s="35"/>
      <c r="Q23" s="27">
        <f t="shared" si="3"/>
        <v>0</v>
      </c>
      <c r="R23" s="29"/>
      <c r="S23" s="30"/>
      <c r="T23" s="30"/>
      <c r="U23" s="30"/>
      <c r="V23" s="35"/>
      <c r="W23" s="27">
        <f t="shared" si="4"/>
        <v>0</v>
      </c>
      <c r="X23" s="29"/>
      <c r="Y23" s="30"/>
      <c r="Z23" s="30"/>
      <c r="AA23" s="30"/>
      <c r="AB23" s="35"/>
      <c r="AC23" s="27">
        <f t="shared" si="5"/>
        <v>0</v>
      </c>
      <c r="AD23" s="29"/>
      <c r="AE23" s="30"/>
      <c r="AF23" s="30"/>
      <c r="AG23" s="30"/>
      <c r="AH23" s="35"/>
      <c r="AI23" s="27">
        <f t="shared" si="6"/>
        <v>0</v>
      </c>
      <c r="AJ23" s="29"/>
      <c r="AK23" s="30"/>
      <c r="AL23" s="30"/>
      <c r="AM23" s="30"/>
      <c r="AN23" s="45"/>
      <c r="AO23" s="27">
        <f t="shared" si="7"/>
        <v>0</v>
      </c>
      <c r="AP23" s="29"/>
      <c r="AQ23" s="30"/>
      <c r="AR23" s="30"/>
      <c r="AS23" s="30"/>
      <c r="AT23" s="45"/>
      <c r="AU23" s="27">
        <f t="shared" si="8"/>
        <v>0</v>
      </c>
      <c r="AV23" s="29"/>
      <c r="AW23" s="30"/>
      <c r="AX23" s="30"/>
      <c r="AY23" s="30"/>
      <c r="AZ23" s="45"/>
      <c r="BA23" s="27">
        <f t="shared" si="9"/>
        <v>0</v>
      </c>
      <c r="BB23" s="29"/>
      <c r="BC23" s="30"/>
      <c r="BD23" s="30"/>
      <c r="BE23" s="30"/>
      <c r="BF23" s="45"/>
      <c r="BG23" s="27">
        <f t="shared" si="10"/>
        <v>0</v>
      </c>
      <c r="BH23" s="29"/>
      <c r="BI23" s="30"/>
      <c r="BJ23" s="30"/>
      <c r="BK23" s="30"/>
      <c r="BL23" s="45"/>
      <c r="BM23" s="27">
        <f t="shared" si="11"/>
        <v>0</v>
      </c>
      <c r="BN23" s="29"/>
      <c r="BO23" s="30"/>
      <c r="BP23" s="30"/>
      <c r="BQ23" s="30"/>
      <c r="BR23" s="45"/>
      <c r="BS23" s="27">
        <f t="shared" si="12"/>
        <v>0</v>
      </c>
      <c r="BT23" s="29"/>
      <c r="BU23" s="30"/>
      <c r="BV23" s="30"/>
      <c r="BW23" s="30"/>
      <c r="BX23" s="45"/>
      <c r="BY23" s="27">
        <f t="shared" si="13"/>
        <v>0</v>
      </c>
      <c r="BZ23" s="65">
        <f t="shared" si="14"/>
        <v>0</v>
      </c>
      <c r="CA23" s="67">
        <f t="shared" si="15"/>
        <v>18</v>
      </c>
      <c r="CC23" s="2">
        <f>Sheet2!J24</f>
        <v>0</v>
      </c>
      <c r="CD23" s="20" t="str">
        <f t="shared" si="18"/>
        <v>0%</v>
      </c>
    </row>
    <row r="24" spans="1:83" ht="15" hidden="1">
      <c r="A24" s="76">
        <v>24</v>
      </c>
      <c r="B24" s="77"/>
      <c r="D24" s="78">
        <f t="shared" si="0"/>
        <v>0</v>
      </c>
      <c r="E24" s="79">
        <f t="shared" si="1"/>
        <v>18</v>
      </c>
      <c r="F24" s="80"/>
      <c r="G24" s="81"/>
      <c r="H24" s="81"/>
      <c r="I24" s="81"/>
      <c r="J24" s="82"/>
      <c r="K24" s="83">
        <f t="shared" si="2"/>
        <v>0</v>
      </c>
      <c r="L24" s="80"/>
      <c r="M24" s="81"/>
      <c r="N24" s="81"/>
      <c r="O24" s="81"/>
      <c r="P24" s="82"/>
      <c r="Q24" s="83">
        <f t="shared" si="3"/>
        <v>0</v>
      </c>
      <c r="R24" s="80"/>
      <c r="S24" s="81"/>
      <c r="T24" s="81"/>
      <c r="U24" s="81"/>
      <c r="V24" s="82"/>
      <c r="W24" s="83">
        <f t="shared" si="4"/>
        <v>0</v>
      </c>
      <c r="X24" s="80"/>
      <c r="Y24" s="81"/>
      <c r="Z24" s="81"/>
      <c r="AA24" s="81"/>
      <c r="AB24" s="82"/>
      <c r="AC24" s="83">
        <f t="shared" si="5"/>
        <v>0</v>
      </c>
      <c r="AD24" s="80"/>
      <c r="AE24" s="81"/>
      <c r="AF24" s="81"/>
      <c r="AG24" s="81"/>
      <c r="AH24" s="82"/>
      <c r="AI24" s="83">
        <f t="shared" si="6"/>
        <v>0</v>
      </c>
      <c r="AJ24" s="80"/>
      <c r="AK24" s="81"/>
      <c r="AL24" s="81"/>
      <c r="AM24" s="81"/>
      <c r="AN24" s="84"/>
      <c r="AO24" s="83">
        <f t="shared" si="7"/>
        <v>0</v>
      </c>
      <c r="AP24" s="80"/>
      <c r="AQ24" s="81"/>
      <c r="AR24" s="81"/>
      <c r="AS24" s="81"/>
      <c r="AT24" s="84"/>
      <c r="AU24" s="83">
        <f t="shared" si="8"/>
        <v>0</v>
      </c>
      <c r="AV24" s="80"/>
      <c r="AW24" s="81"/>
      <c r="AX24" s="81"/>
      <c r="AY24" s="81"/>
      <c r="AZ24" s="84"/>
      <c r="BA24" s="83">
        <f t="shared" si="9"/>
        <v>0</v>
      </c>
      <c r="BB24" s="80"/>
      <c r="BC24" s="81"/>
      <c r="BD24" s="81"/>
      <c r="BE24" s="81"/>
      <c r="BF24" s="84"/>
      <c r="BG24" s="83">
        <f t="shared" si="10"/>
        <v>0</v>
      </c>
      <c r="BH24" s="80"/>
      <c r="BI24" s="81"/>
      <c r="BJ24" s="81"/>
      <c r="BK24" s="81"/>
      <c r="BL24" s="84"/>
      <c r="BM24" s="83">
        <f t="shared" si="11"/>
        <v>0</v>
      </c>
      <c r="BN24" s="80"/>
      <c r="BO24" s="81"/>
      <c r="BP24" s="81"/>
      <c r="BQ24" s="81"/>
      <c r="BR24" s="84"/>
      <c r="BS24" s="83">
        <f t="shared" si="12"/>
        <v>0</v>
      </c>
      <c r="BT24" s="80"/>
      <c r="BU24" s="81"/>
      <c r="BV24" s="81"/>
      <c r="BW24" s="81"/>
      <c r="BX24" s="84"/>
      <c r="BY24" s="83">
        <f t="shared" si="13"/>
        <v>0</v>
      </c>
      <c r="BZ24" s="85">
        <f t="shared" si="14"/>
        <v>0</v>
      </c>
      <c r="CA24" s="86">
        <f t="shared" si="15"/>
        <v>18</v>
      </c>
      <c r="CC24" s="87">
        <f>Sheet2!J25</f>
        <v>0</v>
      </c>
      <c r="CD24" s="88" t="str">
        <f t="shared" si="18"/>
        <v>0%</v>
      </c>
    </row>
    <row r="25" spans="1:83" s="97" customFormat="1" ht="15">
      <c r="A25" s="91"/>
      <c r="B25" s="92" t="s">
        <v>4</v>
      </c>
      <c r="C25" s="93"/>
      <c r="D25" s="94">
        <f t="shared" si="0"/>
        <v>615</v>
      </c>
      <c r="E25" s="95"/>
      <c r="F25" s="94">
        <f t="shared" ref="F25:AK25" si="19">SUM(F2:F24)</f>
        <v>11</v>
      </c>
      <c r="G25" s="94">
        <f t="shared" si="19"/>
        <v>28</v>
      </c>
      <c r="H25" s="94">
        <f t="shared" si="19"/>
        <v>22</v>
      </c>
      <c r="I25" s="94">
        <f t="shared" si="19"/>
        <v>23</v>
      </c>
      <c r="J25" s="94">
        <f t="shared" si="19"/>
        <v>18</v>
      </c>
      <c r="K25" s="94">
        <f t="shared" si="19"/>
        <v>102</v>
      </c>
      <c r="L25" s="94">
        <f t="shared" si="19"/>
        <v>16</v>
      </c>
      <c r="M25" s="94">
        <f t="shared" si="19"/>
        <v>6</v>
      </c>
      <c r="N25" s="94">
        <f t="shared" si="19"/>
        <v>4</v>
      </c>
      <c r="O25" s="94">
        <f t="shared" si="19"/>
        <v>14</v>
      </c>
      <c r="P25" s="94">
        <f t="shared" si="19"/>
        <v>18</v>
      </c>
      <c r="Q25" s="94">
        <f t="shared" si="19"/>
        <v>58</v>
      </c>
      <c r="R25" s="94">
        <f t="shared" si="19"/>
        <v>10</v>
      </c>
      <c r="S25" s="94">
        <f t="shared" si="19"/>
        <v>4</v>
      </c>
      <c r="T25" s="94">
        <f t="shared" si="19"/>
        <v>6</v>
      </c>
      <c r="U25" s="94">
        <f t="shared" si="19"/>
        <v>17</v>
      </c>
      <c r="V25" s="94">
        <f t="shared" si="19"/>
        <v>12</v>
      </c>
      <c r="W25" s="94">
        <f t="shared" si="19"/>
        <v>49</v>
      </c>
      <c r="X25" s="94">
        <f t="shared" si="19"/>
        <v>2</v>
      </c>
      <c r="Y25" s="94">
        <f t="shared" si="19"/>
        <v>4</v>
      </c>
      <c r="Z25" s="94">
        <f t="shared" si="19"/>
        <v>12</v>
      </c>
      <c r="AA25" s="94">
        <f t="shared" si="19"/>
        <v>6</v>
      </c>
      <c r="AB25" s="94">
        <f t="shared" si="19"/>
        <v>12</v>
      </c>
      <c r="AC25" s="94">
        <f t="shared" si="19"/>
        <v>36</v>
      </c>
      <c r="AD25" s="94">
        <f t="shared" si="19"/>
        <v>12</v>
      </c>
      <c r="AE25" s="94">
        <f t="shared" si="19"/>
        <v>18</v>
      </c>
      <c r="AF25" s="94">
        <f t="shared" si="19"/>
        <v>0</v>
      </c>
      <c r="AG25" s="94">
        <f t="shared" si="19"/>
        <v>2</v>
      </c>
      <c r="AH25" s="94">
        <f t="shared" si="19"/>
        <v>2</v>
      </c>
      <c r="AI25" s="94">
        <f t="shared" si="19"/>
        <v>34</v>
      </c>
      <c r="AJ25" s="94">
        <f t="shared" si="19"/>
        <v>6</v>
      </c>
      <c r="AK25" s="94">
        <f t="shared" si="19"/>
        <v>14</v>
      </c>
      <c r="AL25" s="94">
        <f t="shared" ref="AL25:BQ25" si="20">SUM(AL2:AL24)</f>
        <v>8</v>
      </c>
      <c r="AM25" s="94">
        <f t="shared" si="20"/>
        <v>14</v>
      </c>
      <c r="AN25" s="94">
        <f t="shared" si="20"/>
        <v>4</v>
      </c>
      <c r="AO25" s="94">
        <f t="shared" si="20"/>
        <v>46</v>
      </c>
      <c r="AP25" s="94">
        <f t="shared" si="20"/>
        <v>22</v>
      </c>
      <c r="AQ25" s="94">
        <f t="shared" si="20"/>
        <v>12</v>
      </c>
      <c r="AR25" s="94">
        <f t="shared" si="20"/>
        <v>4</v>
      </c>
      <c r="AS25" s="94">
        <f t="shared" si="20"/>
        <v>0</v>
      </c>
      <c r="AT25" s="94">
        <f t="shared" si="20"/>
        <v>12</v>
      </c>
      <c r="AU25" s="94">
        <f t="shared" si="20"/>
        <v>50</v>
      </c>
      <c r="AV25" s="94">
        <f t="shared" si="20"/>
        <v>0</v>
      </c>
      <c r="AW25" s="94">
        <f t="shared" si="20"/>
        <v>9</v>
      </c>
      <c r="AX25" s="94">
        <f t="shared" si="20"/>
        <v>6</v>
      </c>
      <c r="AY25" s="94">
        <f t="shared" si="20"/>
        <v>17</v>
      </c>
      <c r="AZ25" s="94">
        <f t="shared" si="20"/>
        <v>14</v>
      </c>
      <c r="BA25" s="94">
        <f t="shared" si="20"/>
        <v>46</v>
      </c>
      <c r="BB25" s="94">
        <f t="shared" si="20"/>
        <v>20</v>
      </c>
      <c r="BC25" s="94">
        <f t="shared" si="20"/>
        <v>2</v>
      </c>
      <c r="BD25" s="94">
        <f t="shared" si="20"/>
        <v>18</v>
      </c>
      <c r="BE25" s="94">
        <f t="shared" si="20"/>
        <v>4</v>
      </c>
      <c r="BF25" s="94">
        <f t="shared" si="20"/>
        <v>8</v>
      </c>
      <c r="BG25" s="94">
        <f t="shared" si="20"/>
        <v>52</v>
      </c>
      <c r="BH25" s="94">
        <f t="shared" si="20"/>
        <v>2</v>
      </c>
      <c r="BI25" s="94">
        <f t="shared" si="20"/>
        <v>10</v>
      </c>
      <c r="BJ25" s="94">
        <f t="shared" si="20"/>
        <v>8</v>
      </c>
      <c r="BK25" s="94">
        <f t="shared" si="20"/>
        <v>14</v>
      </c>
      <c r="BL25" s="94">
        <f t="shared" si="20"/>
        <v>10</v>
      </c>
      <c r="BM25" s="94">
        <f t="shared" si="20"/>
        <v>44</v>
      </c>
      <c r="BN25" s="94">
        <f t="shared" si="20"/>
        <v>12</v>
      </c>
      <c r="BO25" s="94">
        <f t="shared" si="20"/>
        <v>8</v>
      </c>
      <c r="BP25" s="94">
        <f t="shared" si="20"/>
        <v>1</v>
      </c>
      <c r="BQ25" s="94">
        <f t="shared" si="20"/>
        <v>6</v>
      </c>
      <c r="BR25" s="94">
        <f t="shared" ref="BR25:CW25" si="21">SUM(BR2:BR24)</f>
        <v>6</v>
      </c>
      <c r="BS25" s="94">
        <f t="shared" si="21"/>
        <v>33</v>
      </c>
      <c r="BT25" s="94">
        <f t="shared" si="21"/>
        <v>9</v>
      </c>
      <c r="BU25" s="94">
        <f t="shared" si="21"/>
        <v>22</v>
      </c>
      <c r="BV25" s="94">
        <f t="shared" si="21"/>
        <v>8</v>
      </c>
      <c r="BW25" s="94">
        <f t="shared" si="21"/>
        <v>10</v>
      </c>
      <c r="BX25" s="94">
        <f t="shared" si="21"/>
        <v>16</v>
      </c>
      <c r="BY25" s="94">
        <f t="shared" si="21"/>
        <v>65</v>
      </c>
      <c r="BZ25" s="94">
        <f t="shared" si="14"/>
        <v>615</v>
      </c>
      <c r="CA25" s="95"/>
      <c r="CB25" s="93"/>
      <c r="CC25" s="94"/>
      <c r="CD25" s="96"/>
      <c r="CE25" s="96"/>
    </row>
    <row r="26" spans="1:83" s="24" customFormat="1" ht="13.5" thickBot="1">
      <c r="A26" s="23"/>
      <c r="D26" s="25"/>
      <c r="E26" s="25"/>
      <c r="F26" s="25"/>
      <c r="G26" s="25"/>
      <c r="H26" s="25"/>
      <c r="I26" s="25"/>
      <c r="J26" s="25"/>
      <c r="K26" s="89">
        <f>IF(COUNTA(F2:F24)&gt;0,K25/(COUNTA(F2:F24)*10),0)</f>
        <v>0.6</v>
      </c>
      <c r="L26" s="25"/>
      <c r="M26" s="25"/>
      <c r="N26" s="25"/>
      <c r="O26" s="25"/>
      <c r="P26" s="25"/>
      <c r="Q26" s="89">
        <f>IF(COUNTA(F2:F24)&gt;0,Q25/(COUNTA(F2:F24)*10),0)</f>
        <v>0.3411764705882353</v>
      </c>
      <c r="R26" s="25"/>
      <c r="S26" s="25"/>
      <c r="T26" s="25"/>
      <c r="U26" s="25"/>
      <c r="V26" s="25"/>
      <c r="W26" s="89">
        <f>IF(COUNTA(F2:F24)&gt;0,W25/(COUNTA(F2:F24)*10),0)</f>
        <v>0.28823529411764703</v>
      </c>
      <c r="X26" s="25"/>
      <c r="Y26" s="25"/>
      <c r="Z26" s="25"/>
      <c r="AA26" s="25"/>
      <c r="AB26" s="25"/>
      <c r="AC26" s="89">
        <f>IF(COUNTA(F2:F24)&gt;0,AC25/(COUNTA(F2:F24)*10),0)</f>
        <v>0.21176470588235294</v>
      </c>
      <c r="AD26" s="25"/>
      <c r="AE26" s="25"/>
      <c r="AF26" s="25"/>
      <c r="AG26" s="25"/>
      <c r="AH26" s="25"/>
      <c r="AI26" s="89">
        <f>IF(COUNTA(F2:F24)&gt;0,AI25/(COUNTA(F2:F24)*10),0)</f>
        <v>0.2</v>
      </c>
      <c r="AJ26" s="25"/>
      <c r="AK26" s="25"/>
      <c r="AL26" s="25"/>
      <c r="AM26" s="25"/>
      <c r="AN26" s="25"/>
      <c r="AO26" s="89">
        <f>IF(COUNTA(F2:F24)&gt;0,AO25/(COUNTA(F2:F24)*10),0)</f>
        <v>0.27058823529411763</v>
      </c>
      <c r="AP26" s="25"/>
      <c r="AQ26" s="25"/>
      <c r="AR26" s="25"/>
      <c r="AS26" s="25"/>
      <c r="AT26" s="25"/>
      <c r="AU26" s="89">
        <f>IF(COUNTA(F2:F24)&gt;0,AU25/(COUNTA(F2:F24)*10),0)</f>
        <v>0.29411764705882354</v>
      </c>
      <c r="AV26" s="25"/>
      <c r="AW26" s="25"/>
      <c r="AX26" s="25"/>
      <c r="AY26" s="25"/>
      <c r="AZ26" s="25"/>
      <c r="BA26" s="89">
        <f>IF(COUNTA(F2:F24)&gt;0,BA25/(COUNTA(F2:F24)*10),0)</f>
        <v>0.27058823529411763</v>
      </c>
      <c r="BB26" s="25"/>
      <c r="BC26" s="25"/>
      <c r="BD26" s="25"/>
      <c r="BE26" s="25"/>
      <c r="BF26" s="25"/>
      <c r="BG26" s="89">
        <f>IF(COUNTA(F2:F24)&gt;0,BG25/(COUNTA(F2:F24)*10),0)</f>
        <v>0.30588235294117649</v>
      </c>
      <c r="BH26" s="25"/>
      <c r="BI26" s="25"/>
      <c r="BJ26" s="25"/>
      <c r="BK26" s="25"/>
      <c r="BL26" s="25"/>
      <c r="BM26" s="89">
        <f>IF(COUNTA(F2:F24)&gt;0,BM25/(COUNTA(F2:F24)*10),0)</f>
        <v>0.25882352941176473</v>
      </c>
      <c r="BN26" s="25"/>
      <c r="BO26" s="25"/>
      <c r="BP26" s="25"/>
      <c r="BQ26" s="25"/>
      <c r="BR26" s="25"/>
      <c r="BS26" s="89">
        <f>IF(COUNTA(F2:F24)&gt;0,BS25/(COUNTA(F2:F24)*10),0)</f>
        <v>0.19411764705882353</v>
      </c>
      <c r="BT26" s="25"/>
      <c r="BU26" s="25"/>
      <c r="BV26" s="25"/>
      <c r="BW26" s="25"/>
      <c r="BX26" s="25"/>
      <c r="BY26" s="89">
        <f>IF(COUNTA(F2:F24)&gt;0,BY25/(COUNTA(F2:F24)*10),0)</f>
        <v>0.38235294117647056</v>
      </c>
      <c r="BZ26" s="25"/>
      <c r="CA26" s="25"/>
      <c r="CC26" s="25"/>
    </row>
    <row r="28" spans="1:83">
      <c r="CC28" s="102"/>
    </row>
    <row r="30" spans="1:83">
      <c r="BQ30" s="74"/>
    </row>
  </sheetData>
  <sheetProtection formatCells="0" formatColumns="0" formatRows="0" insertColumns="0" insertRows="0" deleteColumns="0" deleteRows="0" selectLockedCells="1" sort="0" autoFilter="0"/>
  <phoneticPr fontId="0" type="noConversion"/>
  <pageMargins left="0.35433070866141736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L7" sqref="L7"/>
    </sheetView>
  </sheetViews>
  <sheetFormatPr defaultRowHeight="12.75"/>
  <cols>
    <col min="1" max="1" width="5.140625" bestFit="1" customWidth="1"/>
    <col min="2" max="2" width="27.42578125" bestFit="1" customWidth="1"/>
    <col min="3" max="3" width="10.5703125" customWidth="1"/>
    <col min="4" max="5" width="10.5703125" hidden="1" customWidth="1"/>
    <col min="6" max="7" width="10.5703125" customWidth="1"/>
    <col min="8" max="8" width="10.5703125" hidden="1" customWidth="1"/>
    <col min="9" max="9" width="9" bestFit="1" customWidth="1"/>
    <col min="10" max="10" width="11.140625" customWidth="1"/>
  </cols>
  <sheetData>
    <row r="1" spans="1:12" ht="15.75" thickBot="1">
      <c r="A1" s="3"/>
      <c r="B1" s="1"/>
      <c r="C1" s="1" t="s">
        <v>5</v>
      </c>
      <c r="D1" s="60" t="s">
        <v>126</v>
      </c>
      <c r="E1" s="60" t="s">
        <v>131</v>
      </c>
      <c r="F1" s="60" t="s">
        <v>132</v>
      </c>
      <c r="G1" s="60" t="s">
        <v>133</v>
      </c>
      <c r="H1" s="60" t="s">
        <v>123</v>
      </c>
      <c r="I1" s="58" t="s">
        <v>125</v>
      </c>
      <c r="J1" s="58" t="s">
        <v>127</v>
      </c>
      <c r="K1" s="58" t="s">
        <v>134</v>
      </c>
    </row>
    <row r="2" spans="1:12" ht="15.75" thickBot="1">
      <c r="A2" s="4">
        <f>Tabel!A2</f>
        <v>1</v>
      </c>
      <c r="B2" s="4" t="str">
        <f>Tabel!B2</f>
        <v>Marko Siil</v>
      </c>
      <c r="C2" s="56">
        <f>VLOOKUP(B2,HC!$A$3:$D$118,4,FALSE)</f>
        <v>0.45512195121951221</v>
      </c>
      <c r="D2" s="56">
        <f>VLOOKUP(B2,HC!$A$3:$E$118,5,FALSE)</f>
        <v>23</v>
      </c>
      <c r="E2" s="56">
        <f>MIN(C$28-C2,0.25)</f>
        <v>7.2854239256678277E-2</v>
      </c>
      <c r="F2" s="56">
        <f>INT($C$30*E2)</f>
        <v>7</v>
      </c>
      <c r="G2" s="56">
        <f>INT($C$29*E2)</f>
        <v>8</v>
      </c>
      <c r="H2" s="56">
        <f>VLOOKUP(B2,HC!$A$3:$G$118,7,FALSE)</f>
        <v>13</v>
      </c>
      <c r="I2" s="59">
        <f>Tabel!D2</f>
        <v>63</v>
      </c>
      <c r="J2" s="61">
        <f>I2+G2</f>
        <v>71</v>
      </c>
      <c r="K2" s="61">
        <f>I2+F2</f>
        <v>70</v>
      </c>
      <c r="L2" t="e">
        <f>RANK(K2,K$2:K$19)</f>
        <v>#REF!</v>
      </c>
    </row>
    <row r="3" spans="1:12" ht="15.75" thickBot="1">
      <c r="A3" s="4">
        <f>Tabel!A3</f>
        <v>2</v>
      </c>
      <c r="B3" s="4" t="str">
        <f>Tabel!B3</f>
        <v>Ants Põldoja</v>
      </c>
      <c r="C3" s="56">
        <f>VLOOKUP(B3,HC!$A$3:$D$118,4,FALSE)</f>
        <v>0.50552995391705069</v>
      </c>
      <c r="D3" s="56">
        <f>VLOOKUP(B3,HC!$A$3:$E$118,5,FALSE)</f>
        <v>24</v>
      </c>
      <c r="E3" s="56">
        <f t="shared" ref="E3:E25" si="0">MIN(C$28-C3,0.25)</f>
        <v>2.2446236559139798E-2</v>
      </c>
      <c r="F3" s="56">
        <f t="shared" ref="F3:F14" si="1">INT($C$30*E3)</f>
        <v>2</v>
      </c>
      <c r="G3" s="56">
        <f t="shared" ref="G3:G14" si="2">INT($C$29*E3)</f>
        <v>2</v>
      </c>
      <c r="H3" s="56">
        <f>VLOOKUP(B3,HC!$A$3:$G$118,7,FALSE)</f>
        <v>7</v>
      </c>
      <c r="I3" s="59">
        <f>Tabel!D3</f>
        <v>48</v>
      </c>
      <c r="J3" s="61">
        <f t="shared" ref="J3:J25" si="3">I3+G3</f>
        <v>50</v>
      </c>
      <c r="K3" s="61">
        <f t="shared" ref="K3:K26" si="4">I3+F3</f>
        <v>50</v>
      </c>
      <c r="L3" t="e">
        <f t="shared" ref="L3:L19" si="5">RANK(K3,K$2:K$19)</f>
        <v>#REF!</v>
      </c>
    </row>
    <row r="4" spans="1:12" ht="15.75" thickBot="1">
      <c r="A4" s="4">
        <f>Tabel!A4</f>
        <v>3</v>
      </c>
      <c r="B4" s="4" t="str">
        <f>Tabel!B4</f>
        <v>Toivo Kivimets</v>
      </c>
      <c r="C4" s="56">
        <f>VLOOKUP(B4,HC!$A$3:$D$118,4,FALSE)</f>
        <v>0.46597938144329898</v>
      </c>
      <c r="D4" s="56">
        <f>VLOOKUP(B4,HC!$A$3:$E$118,5,FALSE)</f>
        <v>22</v>
      </c>
      <c r="E4" s="56">
        <f t="shared" si="0"/>
        <v>6.1996809032891509E-2</v>
      </c>
      <c r="F4" s="56">
        <f t="shared" si="1"/>
        <v>6</v>
      </c>
      <c r="G4" s="56">
        <f t="shared" si="2"/>
        <v>7</v>
      </c>
      <c r="H4" s="56">
        <f>VLOOKUP(B4,HC!$A$3:$G$118,7,FALSE)</f>
        <v>12</v>
      </c>
      <c r="I4" s="59">
        <f>Tabel!D4</f>
        <v>59</v>
      </c>
      <c r="J4" s="61">
        <f t="shared" si="3"/>
        <v>66</v>
      </c>
      <c r="K4" s="61">
        <f t="shared" si="4"/>
        <v>65</v>
      </c>
      <c r="L4" t="e">
        <f t="shared" si="5"/>
        <v>#REF!</v>
      </c>
    </row>
    <row r="5" spans="1:12" ht="15.75" thickBot="1">
      <c r="A5" s="4">
        <f>Tabel!A5</f>
        <v>4</v>
      </c>
      <c r="B5" s="4" t="str">
        <f>Tabel!B5</f>
        <v>Avo Kask</v>
      </c>
      <c r="C5" s="56">
        <f>VLOOKUP(B5,HC!$A$3:$D$118,4,FALSE)</f>
        <v>0.32282608695652176</v>
      </c>
      <c r="D5" s="56">
        <f>VLOOKUP(B5,HC!$A$3:$E$118,5,FALSE)</f>
        <v>21</v>
      </c>
      <c r="E5" s="56">
        <f t="shared" si="0"/>
        <v>0.20515010351966873</v>
      </c>
      <c r="F5" s="56">
        <f t="shared" si="1"/>
        <v>20</v>
      </c>
      <c r="G5" s="56">
        <f t="shared" si="2"/>
        <v>24</v>
      </c>
      <c r="H5" s="56">
        <f>VLOOKUP(B5,HC!$A$3:$G$118,7,FALSE)</f>
        <v>29</v>
      </c>
      <c r="I5" s="59">
        <f>Tabel!D5</f>
        <v>36</v>
      </c>
      <c r="J5" s="61">
        <f t="shared" si="3"/>
        <v>60</v>
      </c>
      <c r="K5" s="61">
        <f t="shared" si="4"/>
        <v>56</v>
      </c>
      <c r="L5" t="e">
        <f t="shared" si="5"/>
        <v>#REF!</v>
      </c>
    </row>
    <row r="6" spans="1:12" ht="15.75" thickBot="1">
      <c r="A6" s="4">
        <f>Tabel!A6</f>
        <v>5</v>
      </c>
      <c r="B6" s="4" t="str">
        <f>Tabel!B6</f>
        <v>Aivar Saar</v>
      </c>
      <c r="C6" s="56">
        <f>VLOOKUP(B6,HC!$A$3:$D$118,4,FALSE)</f>
        <v>0.296875</v>
      </c>
      <c r="D6" s="56">
        <f>VLOOKUP(B6,HC!$A$3:$E$118,5,FALSE)</f>
        <v>4</v>
      </c>
      <c r="E6" s="56">
        <f t="shared" si="0"/>
        <v>0.23110119047619049</v>
      </c>
      <c r="F6" s="56">
        <f t="shared" si="1"/>
        <v>23</v>
      </c>
      <c r="G6" s="56">
        <f t="shared" si="2"/>
        <v>27</v>
      </c>
      <c r="H6" s="56">
        <f>VLOOKUP(B6,HC!$A$3:$G$118,7,FALSE)</f>
        <v>30</v>
      </c>
      <c r="I6" s="59">
        <f>Tabel!D6</f>
        <v>30</v>
      </c>
      <c r="J6" s="61">
        <f t="shared" si="3"/>
        <v>57</v>
      </c>
      <c r="K6" s="61">
        <f t="shared" si="4"/>
        <v>53</v>
      </c>
      <c r="L6" t="e">
        <f t="shared" si="5"/>
        <v>#REF!</v>
      </c>
    </row>
    <row r="7" spans="1:12" ht="15.75" thickBot="1">
      <c r="A7" s="4">
        <f>Tabel!A7</f>
        <v>6</v>
      </c>
      <c r="B7" s="4" t="str">
        <f>Tabel!B7</f>
        <v>Illar Tõnisson</v>
      </c>
      <c r="C7" s="56">
        <f>VLOOKUP(B7,HC!$A$3:$D$118,4,FALSE)</f>
        <v>0.47662337662337662</v>
      </c>
      <c r="D7" s="56">
        <f>VLOOKUP(B7,HC!$A$3:$E$118,5,FALSE)</f>
        <v>18</v>
      </c>
      <c r="E7" s="56">
        <f t="shared" si="0"/>
        <v>5.1352813852813872E-2</v>
      </c>
      <c r="F7" s="56">
        <f t="shared" si="1"/>
        <v>5</v>
      </c>
      <c r="G7" s="56">
        <f t="shared" si="2"/>
        <v>6</v>
      </c>
      <c r="H7" s="56">
        <f>VLOOKUP(B7,HC!$A$3:$G$118,7,FALSE)</f>
        <v>10</v>
      </c>
      <c r="I7" s="59">
        <f>Tabel!D7</f>
        <v>74</v>
      </c>
      <c r="J7" s="61">
        <f t="shared" si="3"/>
        <v>80</v>
      </c>
      <c r="K7" s="61">
        <f t="shared" si="4"/>
        <v>79</v>
      </c>
      <c r="L7" t="e">
        <f t="shared" si="5"/>
        <v>#REF!</v>
      </c>
    </row>
    <row r="8" spans="1:12" ht="15.75" thickBot="1">
      <c r="A8" s="4">
        <f>Tabel!A8</f>
        <v>7</v>
      </c>
      <c r="B8" s="4" t="str">
        <f>Tabel!B8</f>
        <v>Ants Särgava</v>
      </c>
      <c r="C8" s="56">
        <f>VLOOKUP(B8,HC!$A$3:$D$118,4,FALSE)</f>
        <v>0.40294117647058825</v>
      </c>
      <c r="D8" s="56">
        <f>VLOOKUP(B8,HC!$A$3:$E$118,5,FALSE)</f>
        <v>3</v>
      </c>
      <c r="E8" s="56">
        <f t="shared" si="0"/>
        <v>0.12503501400560224</v>
      </c>
      <c r="F8" s="56">
        <f t="shared" si="1"/>
        <v>12</v>
      </c>
      <c r="G8" s="56">
        <f t="shared" si="2"/>
        <v>15</v>
      </c>
      <c r="H8" s="56">
        <f>VLOOKUP(B8,HC!$A$3:$G$118,7,FALSE)</f>
        <v>19</v>
      </c>
      <c r="I8" s="59">
        <f>Tabel!D8</f>
        <v>19</v>
      </c>
      <c r="J8" s="61">
        <f t="shared" si="3"/>
        <v>34</v>
      </c>
      <c r="K8" s="61">
        <f t="shared" si="4"/>
        <v>31</v>
      </c>
      <c r="L8" t="e">
        <f t="shared" si="5"/>
        <v>#REF!</v>
      </c>
    </row>
    <row r="9" spans="1:12" ht="15.75" thickBot="1">
      <c r="A9" s="4">
        <f>Tabel!A9</f>
        <v>8</v>
      </c>
      <c r="B9" s="4" t="str">
        <f>Tabel!B9</f>
        <v>Pärt Talimaa</v>
      </c>
      <c r="C9" s="56">
        <f>VLOOKUP(B9,HC!$A$3:$D$118,4,FALSE)</f>
        <v>0.30562499999999998</v>
      </c>
      <c r="D9" s="56">
        <f>VLOOKUP(B9,HC!$A$3:$E$118,5,FALSE)</f>
        <v>17</v>
      </c>
      <c r="E9" s="56">
        <f t="shared" si="0"/>
        <v>0.22235119047619051</v>
      </c>
      <c r="F9" s="56">
        <f t="shared" si="1"/>
        <v>22</v>
      </c>
      <c r="G9" s="56">
        <f t="shared" si="2"/>
        <v>26</v>
      </c>
      <c r="H9" s="56">
        <f>VLOOKUP(B9,HC!$A$3:$G$118,7,FALSE)</f>
        <v>30</v>
      </c>
      <c r="I9" s="59">
        <f>Tabel!D9</f>
        <v>46</v>
      </c>
      <c r="J9" s="61">
        <f t="shared" si="3"/>
        <v>72</v>
      </c>
      <c r="K9" s="61">
        <f t="shared" si="4"/>
        <v>68</v>
      </c>
      <c r="L9" t="e">
        <f t="shared" si="5"/>
        <v>#REF!</v>
      </c>
    </row>
    <row r="10" spans="1:12" ht="15.75" thickBot="1">
      <c r="A10" s="4">
        <f>Tabel!A10</f>
        <v>9</v>
      </c>
      <c r="B10" s="4" t="str">
        <f>Tabel!B10</f>
        <v>Peep Talimaa</v>
      </c>
      <c r="C10" s="56">
        <f>VLOOKUP(B10,HC!$A$3:$D$118,4,FALSE)</f>
        <v>0.184</v>
      </c>
      <c r="D10" s="56">
        <f>VLOOKUP(B10,HC!$A$3:$E$118,5,FALSE)</f>
        <v>16</v>
      </c>
      <c r="E10" s="56">
        <f t="shared" si="0"/>
        <v>0.25</v>
      </c>
      <c r="F10" s="56">
        <f t="shared" si="1"/>
        <v>25</v>
      </c>
      <c r="G10" s="56">
        <f t="shared" si="2"/>
        <v>30</v>
      </c>
      <c r="H10" s="56">
        <f>VLOOKUP(B10,HC!$A$3:$G$118,7,FALSE)</f>
        <v>30</v>
      </c>
      <c r="I10" s="59">
        <f>Tabel!D10</f>
        <v>22</v>
      </c>
      <c r="J10" s="61">
        <f t="shared" si="3"/>
        <v>52</v>
      </c>
      <c r="K10" s="61">
        <f t="shared" si="4"/>
        <v>47</v>
      </c>
      <c r="L10" t="e">
        <f t="shared" si="5"/>
        <v>#REF!</v>
      </c>
    </row>
    <row r="11" spans="1:12" ht="15.75" hidden="1" thickBot="1">
      <c r="A11" s="4" t="e">
        <f>Tabel!#REF!</f>
        <v>#REF!</v>
      </c>
      <c r="B11" s="4" t="e">
        <f>Tabel!#REF!</f>
        <v>#REF!</v>
      </c>
      <c r="C11" s="56" t="e">
        <f>VLOOKUP(B11,HC!$A$3:$D$118,4,FALSE)</f>
        <v>#REF!</v>
      </c>
      <c r="D11" s="56" t="e">
        <f>VLOOKUP(B11,HC!$A$3:$E$118,5,FALSE)</f>
        <v>#REF!</v>
      </c>
      <c r="E11" s="56" t="e">
        <f t="shared" si="0"/>
        <v>#REF!</v>
      </c>
      <c r="F11" s="56" t="e">
        <f t="shared" si="1"/>
        <v>#REF!</v>
      </c>
      <c r="G11" s="56" t="e">
        <f t="shared" si="2"/>
        <v>#REF!</v>
      </c>
      <c r="H11" s="56" t="e">
        <f>VLOOKUP(B11,HC!$A$3:$G$118,7,FALSE)</f>
        <v>#REF!</v>
      </c>
      <c r="I11" s="59" t="e">
        <f>Tabel!#REF!</f>
        <v>#REF!</v>
      </c>
      <c r="J11" s="61" t="e">
        <f t="shared" si="3"/>
        <v>#REF!</v>
      </c>
      <c r="K11" s="61" t="e">
        <f t="shared" si="4"/>
        <v>#REF!</v>
      </c>
      <c r="L11" t="e">
        <f t="shared" si="5"/>
        <v>#REF!</v>
      </c>
    </row>
    <row r="12" spans="1:12" ht="15.75" thickBot="1">
      <c r="A12" s="4">
        <f>Tabel!A11</f>
        <v>11</v>
      </c>
      <c r="B12" s="4" t="str">
        <f>Tabel!B11</f>
        <v>Aksor Koit</v>
      </c>
      <c r="C12" s="56">
        <f>VLOOKUP(B12,HC!$A$3:$D$118,4,FALSE)</f>
        <v>0.39746835443037976</v>
      </c>
      <c r="D12" s="56">
        <f>VLOOKUP(B12,HC!$A$3:$E$118,5,FALSE)</f>
        <v>26</v>
      </c>
      <c r="E12" s="56">
        <f t="shared" si="0"/>
        <v>0.13050783604581073</v>
      </c>
      <c r="F12" s="56">
        <f t="shared" si="1"/>
        <v>13</v>
      </c>
      <c r="G12" s="56">
        <f t="shared" si="2"/>
        <v>15</v>
      </c>
      <c r="H12" s="56">
        <f>VLOOKUP(B12,HC!$A$3:$G$118,7,FALSE)</f>
        <v>20</v>
      </c>
      <c r="I12" s="59">
        <f>Tabel!D11</f>
        <v>22</v>
      </c>
      <c r="J12" s="61">
        <f t="shared" si="3"/>
        <v>37</v>
      </c>
      <c r="K12" s="61">
        <f t="shared" si="4"/>
        <v>35</v>
      </c>
      <c r="L12" t="e">
        <f t="shared" si="5"/>
        <v>#REF!</v>
      </c>
    </row>
    <row r="13" spans="1:12" ht="15.75" thickBot="1">
      <c r="A13" s="4">
        <f>Tabel!A12</f>
        <v>12</v>
      </c>
      <c r="B13" s="4" t="str">
        <f>Tabel!B12</f>
        <v>Urmas Tarvis</v>
      </c>
      <c r="C13" s="56">
        <f>VLOOKUP(B13,HC!$A$3:$D$118,4,FALSE)</f>
        <v>0.2641350210970464</v>
      </c>
      <c r="D13" s="56">
        <f>VLOOKUP(B13,HC!$A$3:$E$118,5,FALSE)</f>
        <v>26</v>
      </c>
      <c r="E13" s="56">
        <f t="shared" si="0"/>
        <v>0.25</v>
      </c>
      <c r="F13" s="56">
        <f t="shared" si="1"/>
        <v>25</v>
      </c>
      <c r="G13" s="56">
        <f t="shared" si="2"/>
        <v>30</v>
      </c>
      <c r="H13" s="56">
        <f>VLOOKUP(B13,HC!$A$3:$G$118,7,FALSE)</f>
        <v>30</v>
      </c>
      <c r="I13" s="59">
        <f>Tabel!D12</f>
        <v>17</v>
      </c>
      <c r="J13" s="61">
        <f t="shared" si="3"/>
        <v>47</v>
      </c>
      <c r="K13" s="61">
        <f t="shared" si="4"/>
        <v>42</v>
      </c>
      <c r="L13" t="e">
        <f t="shared" si="5"/>
        <v>#REF!</v>
      </c>
    </row>
    <row r="14" spans="1:12" ht="15.75" thickBot="1">
      <c r="A14" s="4">
        <f>Tabel!A13</f>
        <v>13</v>
      </c>
      <c r="B14" s="4" t="str">
        <f>Tabel!B13</f>
        <v>Ants Kõks</v>
      </c>
      <c r="C14" s="56">
        <f>VLOOKUP(B14,HC!$A$3:$D$118,4,FALSE)</f>
        <v>0.28639455782312923</v>
      </c>
      <c r="D14" s="56">
        <f>VLOOKUP(B14,HC!$A$3:$E$118,5,FALSE)</f>
        <v>16</v>
      </c>
      <c r="E14" s="56">
        <f t="shared" si="0"/>
        <v>0.24158163265306126</v>
      </c>
      <c r="F14" s="56">
        <f t="shared" si="1"/>
        <v>24</v>
      </c>
      <c r="G14" s="56">
        <f t="shared" si="2"/>
        <v>28</v>
      </c>
      <c r="H14" s="56">
        <f>VLOOKUP(B14,HC!$A$3:$G$118,7,FALSE)</f>
        <v>30</v>
      </c>
      <c r="I14" s="59">
        <f>Tabel!D13</f>
        <v>5</v>
      </c>
      <c r="J14" s="61">
        <f t="shared" si="3"/>
        <v>33</v>
      </c>
      <c r="K14" s="61">
        <f t="shared" si="4"/>
        <v>29</v>
      </c>
      <c r="L14" t="e">
        <f t="shared" si="5"/>
        <v>#REF!</v>
      </c>
    </row>
    <row r="15" spans="1:12" ht="15.75" thickBot="1">
      <c r="A15" s="4">
        <f>Tabel!A14</f>
        <v>14</v>
      </c>
      <c r="B15" s="4" t="str">
        <f>Tabel!B14</f>
        <v>Jevgeni Nurmla</v>
      </c>
      <c r="C15" s="56">
        <f>VLOOKUP(B15,HC!$A$3:$D$118,4,FALSE)</f>
        <v>0.35138888888888886</v>
      </c>
      <c r="D15" s="56">
        <f>VLOOKUP(B15,HC!$A$3:$E$118,5,FALSE)</f>
        <v>17</v>
      </c>
      <c r="E15" s="56">
        <f t="shared" si="0"/>
        <v>0.17658730158730163</v>
      </c>
      <c r="F15" s="56">
        <f>IF(ISNUMBER(E15),INT($C$30*E15),0)</f>
        <v>17</v>
      </c>
      <c r="G15" s="56">
        <f>IF(ISNUMBER(E15),INT($C$29*E15),0)</f>
        <v>21</v>
      </c>
      <c r="H15" s="56">
        <f>VLOOKUP(B15,HC!$A$3:$G$118,7,FALSE)</f>
        <v>25</v>
      </c>
      <c r="I15" s="59">
        <f>Tabel!D14</f>
        <v>29</v>
      </c>
      <c r="J15" s="61">
        <f t="shared" si="3"/>
        <v>50</v>
      </c>
      <c r="K15" s="61">
        <f t="shared" si="4"/>
        <v>46</v>
      </c>
      <c r="L15" t="e">
        <f t="shared" si="5"/>
        <v>#REF!</v>
      </c>
    </row>
    <row r="16" spans="1:12" ht="15.75" thickBot="1">
      <c r="A16" s="4">
        <f>Tabel!A15</f>
        <v>15</v>
      </c>
      <c r="B16" s="4" t="str">
        <f>Tabel!B15</f>
        <v>Mati Räli</v>
      </c>
      <c r="C16" s="56">
        <f>VLOOKUP(B16,HC!$A$3:$D$118,4,FALSE)</f>
        <v>0.52797619047619049</v>
      </c>
      <c r="D16" s="56">
        <f>VLOOKUP(B16,HC!$A$3:$E$118,5,FALSE)</f>
        <v>18</v>
      </c>
      <c r="E16" s="56">
        <f t="shared" si="0"/>
        <v>0</v>
      </c>
      <c r="F16" s="56">
        <f t="shared" ref="F16:F25" si="6">IF(ISNUMBER(E16),INT($C$30*E16),0)</f>
        <v>0</v>
      </c>
      <c r="G16" s="56">
        <f t="shared" ref="G16:G25" si="7">IF(ISNUMBER(E16),INT($C$29*E16),0)</f>
        <v>0</v>
      </c>
      <c r="H16" s="56">
        <f>VLOOKUP(B16,HC!$A$3:$G$118,7,FALSE)</f>
        <v>4</v>
      </c>
      <c r="I16" s="59">
        <f>Tabel!D15</f>
        <v>53</v>
      </c>
      <c r="J16" s="61">
        <f t="shared" si="3"/>
        <v>53</v>
      </c>
      <c r="K16" s="61">
        <f t="shared" si="4"/>
        <v>53</v>
      </c>
      <c r="L16" t="e">
        <f t="shared" si="5"/>
        <v>#REF!</v>
      </c>
    </row>
    <row r="17" spans="1:12" ht="15.75" thickBot="1">
      <c r="A17" s="4">
        <f>Tabel!A16</f>
        <v>16</v>
      </c>
      <c r="B17" s="4" t="str">
        <f>Tabel!B16</f>
        <v>Urmas Hinno</v>
      </c>
      <c r="C17" s="56">
        <f>VLOOKUP(B17,HC!$A$3:$D$118,4,FALSE)</f>
        <v>0.39064039408866996</v>
      </c>
      <c r="D17" s="56">
        <f>VLOOKUP(B17,HC!$A$3:$E$118,5,FALSE)</f>
        <v>22</v>
      </c>
      <c r="E17" s="56">
        <f t="shared" si="0"/>
        <v>0.13733579638752053</v>
      </c>
      <c r="F17" s="56">
        <f t="shared" si="6"/>
        <v>13</v>
      </c>
      <c r="G17" s="56">
        <f t="shared" si="7"/>
        <v>16</v>
      </c>
      <c r="H17" s="56">
        <f>VLOOKUP(B17,HC!$A$3:$G$118,7,FALSE)</f>
        <v>21</v>
      </c>
      <c r="I17" s="59">
        <f>Tabel!D16</f>
        <v>37</v>
      </c>
      <c r="J17" s="61">
        <f t="shared" si="3"/>
        <v>53</v>
      </c>
      <c r="K17" s="61">
        <f t="shared" si="4"/>
        <v>50</v>
      </c>
      <c r="L17" t="e">
        <f t="shared" si="5"/>
        <v>#REF!</v>
      </c>
    </row>
    <row r="18" spans="1:12" ht="15.75" thickBot="1">
      <c r="A18" s="4">
        <f>Tabel!A17</f>
        <v>17</v>
      </c>
      <c r="B18" s="4" t="str">
        <f>Tabel!B17</f>
        <v>Urmas Oljum</v>
      </c>
      <c r="C18" s="56">
        <f>VLOOKUP(B18,HC!$A$3:$D$118,4,FALSE)</f>
        <v>0.40216450216450217</v>
      </c>
      <c r="D18" s="56">
        <f>VLOOKUP(B18,HC!$A$3:$E$118,5,FALSE)</f>
        <v>25</v>
      </c>
      <c r="E18" s="56">
        <f t="shared" si="0"/>
        <v>0.12581168831168832</v>
      </c>
      <c r="F18" s="56">
        <f t="shared" si="6"/>
        <v>12</v>
      </c>
      <c r="G18" s="56">
        <f t="shared" si="7"/>
        <v>15</v>
      </c>
      <c r="H18" s="56">
        <f>VLOOKUP(B18,HC!$A$3:$G$118,7,FALSE)</f>
        <v>19</v>
      </c>
      <c r="I18" s="59">
        <f>Tabel!D17</f>
        <v>37</v>
      </c>
      <c r="J18" s="61">
        <f t="shared" si="3"/>
        <v>52</v>
      </c>
      <c r="K18" s="61">
        <f t="shared" si="4"/>
        <v>49</v>
      </c>
      <c r="L18" t="e">
        <f t="shared" si="5"/>
        <v>#REF!</v>
      </c>
    </row>
    <row r="19" spans="1:12" ht="15.75" thickBot="1">
      <c r="A19" s="4">
        <f>Tabel!A18</f>
        <v>18</v>
      </c>
      <c r="B19" s="4" t="str">
        <f>Tabel!B18</f>
        <v>Valdo Essmann</v>
      </c>
      <c r="C19" s="56"/>
      <c r="D19" s="56" t="e">
        <f>VLOOKUP(B19,HC!$A$3:$E$118,5,FALSE)</f>
        <v>#N/A</v>
      </c>
      <c r="E19" s="56">
        <f t="shared" si="0"/>
        <v>0.25</v>
      </c>
      <c r="F19" s="56">
        <f t="shared" si="6"/>
        <v>25</v>
      </c>
      <c r="G19" s="56">
        <f t="shared" si="7"/>
        <v>30</v>
      </c>
      <c r="H19" s="56" t="e">
        <f>VLOOKUP(B19,HC!$A$3:$G$118,7,FALSE)</f>
        <v>#N/A</v>
      </c>
      <c r="I19" s="59">
        <f>Tabel!D18</f>
        <v>18</v>
      </c>
      <c r="J19" s="61">
        <f t="shared" si="3"/>
        <v>48</v>
      </c>
      <c r="K19" s="61">
        <f t="shared" si="4"/>
        <v>43</v>
      </c>
      <c r="L19" t="e">
        <f t="shared" si="5"/>
        <v>#REF!</v>
      </c>
    </row>
    <row r="20" spans="1:12" ht="15.75" hidden="1" thickBot="1">
      <c r="A20" s="4">
        <f>Tabel!A19</f>
        <v>19</v>
      </c>
      <c r="B20" s="4">
        <f>Tabel!B19</f>
        <v>0</v>
      </c>
      <c r="C20" s="56" t="e">
        <f>VLOOKUP(B20,HC!$A$3:$D$118,4,FALSE)</f>
        <v>#N/A</v>
      </c>
      <c r="D20" s="56" t="e">
        <f>VLOOKUP(B20,HC!$A$3:$E$118,5,FALSE)</f>
        <v>#N/A</v>
      </c>
      <c r="E20" s="56" t="e">
        <f t="shared" si="0"/>
        <v>#N/A</v>
      </c>
      <c r="F20" s="56">
        <f t="shared" si="6"/>
        <v>0</v>
      </c>
      <c r="G20" s="56">
        <f t="shared" si="7"/>
        <v>0</v>
      </c>
      <c r="H20" s="56" t="e">
        <f>VLOOKUP(B20,HC!$A$3:$G$118,7,FALSE)</f>
        <v>#N/A</v>
      </c>
      <c r="I20" s="59">
        <f>Tabel!D19</f>
        <v>0</v>
      </c>
      <c r="J20" s="61">
        <f t="shared" si="3"/>
        <v>0</v>
      </c>
      <c r="K20" s="61">
        <f t="shared" si="4"/>
        <v>0</v>
      </c>
    </row>
    <row r="21" spans="1:12" ht="15.75" hidden="1" thickBot="1">
      <c r="A21" s="4">
        <f>Tabel!A20</f>
        <v>20</v>
      </c>
      <c r="B21" s="4">
        <f>Tabel!B20</f>
        <v>0</v>
      </c>
      <c r="C21" s="56" t="e">
        <f>VLOOKUP(B21,HC!$A$3:$D$118,4,FALSE)</f>
        <v>#N/A</v>
      </c>
      <c r="D21" s="56" t="e">
        <f>VLOOKUP(B21,HC!$A$3:$E$118,5,FALSE)</f>
        <v>#N/A</v>
      </c>
      <c r="E21" s="56" t="e">
        <f t="shared" si="0"/>
        <v>#N/A</v>
      </c>
      <c r="F21" s="56">
        <f t="shared" si="6"/>
        <v>0</v>
      </c>
      <c r="G21" s="56">
        <f t="shared" si="7"/>
        <v>0</v>
      </c>
      <c r="H21" s="56" t="e">
        <f>VLOOKUP(B21,HC!$A$3:$G$118,7,FALSE)</f>
        <v>#N/A</v>
      </c>
      <c r="I21" s="59">
        <f>Tabel!D20</f>
        <v>0</v>
      </c>
      <c r="J21" s="61">
        <f t="shared" si="3"/>
        <v>0</v>
      </c>
      <c r="K21" s="61">
        <f t="shared" si="4"/>
        <v>0</v>
      </c>
    </row>
    <row r="22" spans="1:12" ht="15.75" hidden="1" thickBot="1">
      <c r="A22" s="4">
        <f>Tabel!A21</f>
        <v>21</v>
      </c>
      <c r="B22" s="4">
        <f>Tabel!B21</f>
        <v>0</v>
      </c>
      <c r="C22" s="56" t="e">
        <f>VLOOKUP(B22,HC!$A$3:$D$118,4,FALSE)</f>
        <v>#N/A</v>
      </c>
      <c r="D22" s="56" t="e">
        <f>VLOOKUP(B22,HC!$A$3:$E$118,5,FALSE)</f>
        <v>#N/A</v>
      </c>
      <c r="E22" s="56" t="e">
        <f t="shared" si="0"/>
        <v>#N/A</v>
      </c>
      <c r="F22" s="56">
        <f t="shared" si="6"/>
        <v>0</v>
      </c>
      <c r="G22" s="56">
        <f t="shared" si="7"/>
        <v>0</v>
      </c>
      <c r="H22" s="56" t="e">
        <f>VLOOKUP(B22,HC!$A$3:$G$118,7,FALSE)</f>
        <v>#N/A</v>
      </c>
      <c r="I22" s="59">
        <f>Tabel!D21</f>
        <v>0</v>
      </c>
      <c r="J22" s="61">
        <f t="shared" si="3"/>
        <v>0</v>
      </c>
      <c r="K22" s="61">
        <f t="shared" si="4"/>
        <v>0</v>
      </c>
    </row>
    <row r="23" spans="1:12" ht="15.75" hidden="1" thickBot="1">
      <c r="A23" s="4">
        <f>Tabel!A22</f>
        <v>22</v>
      </c>
      <c r="B23" s="4">
        <f>Tabel!B22</f>
        <v>0</v>
      </c>
      <c r="C23" s="56" t="e">
        <f>VLOOKUP(B23,HC!$A$3:$D$118,4,FALSE)</f>
        <v>#N/A</v>
      </c>
      <c r="D23" s="56" t="e">
        <f>VLOOKUP(B23,HC!$A$3:$E$118,5,FALSE)</f>
        <v>#N/A</v>
      </c>
      <c r="E23" s="56" t="e">
        <f t="shared" si="0"/>
        <v>#N/A</v>
      </c>
      <c r="F23" s="56">
        <f t="shared" si="6"/>
        <v>0</v>
      </c>
      <c r="G23" s="56">
        <f t="shared" si="7"/>
        <v>0</v>
      </c>
      <c r="H23" s="56" t="e">
        <f>VLOOKUP(B23,HC!$A$3:$G$118,7,FALSE)</f>
        <v>#N/A</v>
      </c>
      <c r="I23" s="59">
        <f>Tabel!D22</f>
        <v>0</v>
      </c>
      <c r="J23" s="61">
        <f t="shared" si="3"/>
        <v>0</v>
      </c>
      <c r="K23" s="61">
        <f t="shared" si="4"/>
        <v>0</v>
      </c>
    </row>
    <row r="24" spans="1:12" ht="15.75" hidden="1" thickBot="1">
      <c r="A24" s="4">
        <f>Tabel!A23</f>
        <v>23</v>
      </c>
      <c r="B24" s="4">
        <f>Tabel!B23</f>
        <v>0</v>
      </c>
      <c r="C24" s="56" t="e">
        <f>VLOOKUP(B24,HC!$A$3:$D$118,4,FALSE)</f>
        <v>#N/A</v>
      </c>
      <c r="D24" s="56" t="e">
        <f>VLOOKUP(B24,HC!$A$3:$E$118,5,FALSE)</f>
        <v>#N/A</v>
      </c>
      <c r="E24" s="56" t="e">
        <f t="shared" si="0"/>
        <v>#N/A</v>
      </c>
      <c r="F24" s="56">
        <f t="shared" si="6"/>
        <v>0</v>
      </c>
      <c r="G24" s="56">
        <f t="shared" si="7"/>
        <v>0</v>
      </c>
      <c r="H24" s="56" t="e">
        <f>VLOOKUP(B24,HC!$A$3:$G$118,7,FALSE)</f>
        <v>#N/A</v>
      </c>
      <c r="I24" s="59">
        <f>Tabel!D23</f>
        <v>0</v>
      </c>
      <c r="J24" s="61">
        <f t="shared" si="3"/>
        <v>0</v>
      </c>
      <c r="K24" s="61">
        <f t="shared" si="4"/>
        <v>0</v>
      </c>
    </row>
    <row r="25" spans="1:12" ht="15.75" hidden="1" thickBot="1">
      <c r="A25" s="4">
        <f>Tabel!A24</f>
        <v>24</v>
      </c>
      <c r="B25" s="4">
        <f>Tabel!B24</f>
        <v>0</v>
      </c>
      <c r="C25" s="56" t="e">
        <f>VLOOKUP(B25,HC!$A$3:$D$118,4,FALSE)</f>
        <v>#N/A</v>
      </c>
      <c r="D25" s="56" t="e">
        <f>VLOOKUP(B25,HC!$A$3:$E$118,5,FALSE)</f>
        <v>#N/A</v>
      </c>
      <c r="E25" s="56" t="e">
        <f t="shared" si="0"/>
        <v>#N/A</v>
      </c>
      <c r="F25" s="56">
        <f t="shared" si="6"/>
        <v>0</v>
      </c>
      <c r="G25" s="56">
        <f t="shared" si="7"/>
        <v>0</v>
      </c>
      <c r="H25" s="56" t="e">
        <f>VLOOKUP(B25,HC!$A$3:$G$118,7,FALSE)</f>
        <v>#N/A</v>
      </c>
      <c r="I25" s="59">
        <f>Tabel!D24</f>
        <v>0</v>
      </c>
      <c r="J25" s="61">
        <f t="shared" si="3"/>
        <v>0</v>
      </c>
      <c r="K25" s="61">
        <f t="shared" si="4"/>
        <v>0</v>
      </c>
    </row>
    <row r="26" spans="1:12" ht="15.75" thickBot="1">
      <c r="A26" s="21"/>
      <c r="B26" s="22"/>
      <c r="C26" s="57"/>
      <c r="D26" s="57"/>
      <c r="E26" s="57"/>
      <c r="F26" s="57"/>
      <c r="G26" s="57"/>
      <c r="H26" s="57"/>
      <c r="I26" s="58"/>
      <c r="J26" s="61"/>
      <c r="K26" s="61">
        <f t="shared" si="4"/>
        <v>0</v>
      </c>
    </row>
    <row r="28" spans="1:12" hidden="1">
      <c r="B28" s="62" t="s">
        <v>128</v>
      </c>
      <c r="C28">
        <f t="array" ref="C28">MAX(IF(ISNUMBER(C2:C25),C2:C25))</f>
        <v>0.52797619047619049</v>
      </c>
    </row>
    <row r="29" spans="1:12" hidden="1">
      <c r="B29" s="62" t="s">
        <v>129</v>
      </c>
      <c r="C29">
        <v>120</v>
      </c>
    </row>
    <row r="30" spans="1:12">
      <c r="B30" s="62" t="s">
        <v>130</v>
      </c>
      <c r="C30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activeCell="I2" sqref="I2"/>
    </sheetView>
  </sheetViews>
  <sheetFormatPr defaultRowHeight="12.75"/>
  <cols>
    <col min="1" max="1" width="16" customWidth="1"/>
    <col min="3" max="3" width="8" customWidth="1"/>
    <col min="5" max="5" width="7.5703125" customWidth="1"/>
    <col min="7" max="7" width="4.28515625" customWidth="1"/>
  </cols>
  <sheetData>
    <row r="1" spans="1:7">
      <c r="A1" s="49"/>
      <c r="B1" s="53" t="s">
        <v>6</v>
      </c>
      <c r="C1" s="54" t="s">
        <v>7</v>
      </c>
      <c r="D1" s="54" t="s">
        <v>5</v>
      </c>
      <c r="E1" t="s">
        <v>126</v>
      </c>
      <c r="F1" t="s">
        <v>124</v>
      </c>
      <c r="G1" t="s">
        <v>123</v>
      </c>
    </row>
    <row r="2" spans="1:7">
      <c r="A2" s="55"/>
      <c r="B2" s="55"/>
      <c r="C2" s="55"/>
      <c r="D2" s="55"/>
      <c r="F2">
        <v>120</v>
      </c>
    </row>
    <row r="3" spans="1:7" ht="15.75">
      <c r="A3" s="48" t="s">
        <v>8</v>
      </c>
      <c r="B3" s="52">
        <v>827</v>
      </c>
      <c r="C3" s="50">
        <v>1460</v>
      </c>
      <c r="D3" s="46">
        <v>0.56643835616438354</v>
      </c>
      <c r="E3">
        <v>16</v>
      </c>
      <c r="F3">
        <f t="shared" ref="F3:F34" si="0">F$2*($D$3-D3)</f>
        <v>0</v>
      </c>
      <c r="G3">
        <f>IF(E3&gt;3,MIN(INT(F3),30),30)</f>
        <v>0</v>
      </c>
    </row>
    <row r="4" spans="1:7" ht="15.75">
      <c r="A4" s="48" t="s">
        <v>9</v>
      </c>
      <c r="B4" s="52">
        <v>717</v>
      </c>
      <c r="C4" s="50">
        <v>1410</v>
      </c>
      <c r="D4" s="46">
        <v>0.50851063829787235</v>
      </c>
      <c r="E4">
        <v>14</v>
      </c>
      <c r="F4">
        <f t="shared" si="0"/>
        <v>6.9513261439813423</v>
      </c>
      <c r="G4">
        <f t="shared" ref="G4:G67" si="1">MIN(INT(F4),30)</f>
        <v>6</v>
      </c>
    </row>
    <row r="5" spans="1:7" ht="15.75">
      <c r="A5" s="48" t="s">
        <v>10</v>
      </c>
      <c r="B5" s="52">
        <v>955</v>
      </c>
      <c r="C5" s="50">
        <v>1910</v>
      </c>
      <c r="D5" s="46">
        <v>0.5</v>
      </c>
      <c r="E5">
        <v>20</v>
      </c>
      <c r="F5">
        <f t="shared" si="0"/>
        <v>7.9726027397260246</v>
      </c>
      <c r="G5">
        <f t="shared" si="1"/>
        <v>7</v>
      </c>
    </row>
    <row r="6" spans="1:7" ht="15.75">
      <c r="A6" s="48" t="s">
        <v>11</v>
      </c>
      <c r="B6" s="52">
        <v>887</v>
      </c>
      <c r="C6" s="50">
        <v>1680</v>
      </c>
      <c r="D6" s="46">
        <v>0.52797619047619049</v>
      </c>
      <c r="E6">
        <v>18</v>
      </c>
      <c r="F6">
        <f t="shared" si="0"/>
        <v>4.6154598825831661</v>
      </c>
      <c r="G6">
        <f t="shared" si="1"/>
        <v>4</v>
      </c>
    </row>
    <row r="7" spans="1:7" ht="15.75">
      <c r="A7" s="48" t="s">
        <v>12</v>
      </c>
      <c r="B7" s="52">
        <v>904</v>
      </c>
      <c r="C7" s="50">
        <v>1940</v>
      </c>
      <c r="D7" s="46">
        <v>0.46597938144329898</v>
      </c>
      <c r="E7">
        <v>22</v>
      </c>
      <c r="F7">
        <f t="shared" si="0"/>
        <v>12.055076966530148</v>
      </c>
      <c r="G7">
        <f t="shared" si="1"/>
        <v>12</v>
      </c>
    </row>
    <row r="8" spans="1:7" ht="15.75">
      <c r="A8" s="48" t="s">
        <v>13</v>
      </c>
      <c r="B8" s="52">
        <v>734</v>
      </c>
      <c r="C8" s="50">
        <v>1540</v>
      </c>
      <c r="D8" s="46">
        <v>0.47662337662337662</v>
      </c>
      <c r="E8">
        <v>18</v>
      </c>
      <c r="F8">
        <f t="shared" si="0"/>
        <v>10.77779754492083</v>
      </c>
      <c r="G8">
        <f t="shared" si="1"/>
        <v>10</v>
      </c>
    </row>
    <row r="9" spans="1:7" ht="15.75">
      <c r="A9" s="48" t="s">
        <v>14</v>
      </c>
      <c r="B9" s="52">
        <v>1097</v>
      </c>
      <c r="C9" s="50">
        <v>2170</v>
      </c>
      <c r="D9" s="46">
        <v>0.50552995391705069</v>
      </c>
      <c r="E9">
        <v>24</v>
      </c>
      <c r="F9">
        <f t="shared" si="0"/>
        <v>7.3090082696799419</v>
      </c>
      <c r="G9">
        <f t="shared" si="1"/>
        <v>7</v>
      </c>
    </row>
    <row r="10" spans="1:7" ht="15.75">
      <c r="A10" s="48" t="s">
        <v>15</v>
      </c>
      <c r="B10" s="52">
        <v>933</v>
      </c>
      <c r="C10" s="50">
        <v>2050</v>
      </c>
      <c r="D10" s="46">
        <v>0.45512195121951221</v>
      </c>
      <c r="E10">
        <v>23</v>
      </c>
      <c r="F10">
        <f t="shared" si="0"/>
        <v>13.357968593384559</v>
      </c>
      <c r="G10">
        <f t="shared" si="1"/>
        <v>13</v>
      </c>
    </row>
    <row r="11" spans="1:7" ht="15.75">
      <c r="A11" s="48" t="s">
        <v>16</v>
      </c>
      <c r="B11" s="52">
        <v>1087</v>
      </c>
      <c r="C11" s="50">
        <v>2280</v>
      </c>
      <c r="D11" s="46">
        <v>0.47675438596491226</v>
      </c>
      <c r="E11">
        <v>25</v>
      </c>
      <c r="F11">
        <f t="shared" si="0"/>
        <v>10.762076423936552</v>
      </c>
      <c r="G11">
        <f t="shared" si="1"/>
        <v>10</v>
      </c>
    </row>
    <row r="12" spans="1:7" ht="15.75">
      <c r="A12" s="48" t="s">
        <v>17</v>
      </c>
      <c r="B12" s="52">
        <v>793</v>
      </c>
      <c r="C12" s="50">
        <v>2030</v>
      </c>
      <c r="D12" s="46">
        <v>0.39064039408866996</v>
      </c>
      <c r="E12">
        <v>22</v>
      </c>
      <c r="F12">
        <f t="shared" si="0"/>
        <v>21.09575544908563</v>
      </c>
      <c r="G12">
        <f t="shared" si="1"/>
        <v>21</v>
      </c>
    </row>
    <row r="13" spans="1:7" ht="15.75">
      <c r="A13" s="48" t="s">
        <v>18</v>
      </c>
      <c r="B13" s="52">
        <v>929</v>
      </c>
      <c r="C13" s="50">
        <v>2310</v>
      </c>
      <c r="D13" s="46">
        <v>0.40216450216450217</v>
      </c>
      <c r="E13">
        <v>25</v>
      </c>
      <c r="F13">
        <f t="shared" si="0"/>
        <v>19.712862479985766</v>
      </c>
      <c r="G13">
        <f t="shared" si="1"/>
        <v>19</v>
      </c>
    </row>
    <row r="14" spans="1:7" ht="15.75">
      <c r="A14" s="48" t="s">
        <v>19</v>
      </c>
      <c r="B14" s="52">
        <v>826</v>
      </c>
      <c r="C14" s="50">
        <v>2080</v>
      </c>
      <c r="D14" s="46">
        <v>0.39711538461538459</v>
      </c>
      <c r="E14">
        <v>23</v>
      </c>
      <c r="F14">
        <f t="shared" si="0"/>
        <v>20.318756585879875</v>
      </c>
      <c r="G14">
        <f t="shared" si="1"/>
        <v>20</v>
      </c>
    </row>
    <row r="15" spans="1:7" ht="15.75">
      <c r="A15" s="48" t="s">
        <v>20</v>
      </c>
      <c r="B15" s="52">
        <v>456</v>
      </c>
      <c r="C15" s="50">
        <v>1500</v>
      </c>
      <c r="D15" s="46">
        <v>0.30399999999999999</v>
      </c>
      <c r="E15">
        <v>17</v>
      </c>
      <c r="F15">
        <f t="shared" si="0"/>
        <v>31.492602739726024</v>
      </c>
      <c r="G15">
        <f t="shared" si="1"/>
        <v>30</v>
      </c>
    </row>
    <row r="16" spans="1:7" ht="15.75">
      <c r="A16" s="48" t="s">
        <v>21</v>
      </c>
      <c r="B16" s="52">
        <v>942</v>
      </c>
      <c r="C16" s="50">
        <v>2370</v>
      </c>
      <c r="D16" s="46">
        <v>0.39746835443037976</v>
      </c>
      <c r="E16">
        <v>26</v>
      </c>
      <c r="F16">
        <f t="shared" si="0"/>
        <v>20.276400208080453</v>
      </c>
      <c r="G16">
        <f t="shared" si="1"/>
        <v>20</v>
      </c>
    </row>
    <row r="17" spans="1:7" ht="15.75">
      <c r="A17" s="48" t="s">
        <v>22</v>
      </c>
      <c r="B17" s="52">
        <v>506</v>
      </c>
      <c r="C17" s="50">
        <v>1440</v>
      </c>
      <c r="D17" s="46">
        <v>0.35138888888888886</v>
      </c>
      <c r="E17">
        <v>17</v>
      </c>
      <c r="F17">
        <f t="shared" si="0"/>
        <v>25.80593607305936</v>
      </c>
      <c r="G17">
        <f t="shared" si="1"/>
        <v>25</v>
      </c>
    </row>
    <row r="18" spans="1:7" ht="15.75">
      <c r="A18" s="48" t="s">
        <v>23</v>
      </c>
      <c r="B18" s="52">
        <v>594</v>
      </c>
      <c r="C18" s="50">
        <v>1840</v>
      </c>
      <c r="D18" s="46">
        <v>0.32282608695652176</v>
      </c>
      <c r="E18">
        <v>21</v>
      </c>
      <c r="F18">
        <f t="shared" si="0"/>
        <v>29.233472304943412</v>
      </c>
      <c r="G18">
        <f t="shared" si="1"/>
        <v>29</v>
      </c>
    </row>
    <row r="19" spans="1:7" ht="15.75">
      <c r="A19" s="48" t="s">
        <v>24</v>
      </c>
      <c r="B19" s="52">
        <v>95</v>
      </c>
      <c r="C19" s="50">
        <v>320</v>
      </c>
      <c r="D19" s="46">
        <v>0.296875</v>
      </c>
      <c r="E19">
        <v>4</v>
      </c>
      <c r="F19">
        <f t="shared" si="0"/>
        <v>32.347602739726028</v>
      </c>
      <c r="G19">
        <f t="shared" si="1"/>
        <v>30</v>
      </c>
    </row>
    <row r="20" spans="1:7" ht="15.75">
      <c r="A20" s="48" t="s">
        <v>25</v>
      </c>
      <c r="B20" s="52">
        <v>190</v>
      </c>
      <c r="C20" s="50">
        <v>860</v>
      </c>
      <c r="D20" s="46">
        <v>0.22093023255813954</v>
      </c>
      <c r="E20">
        <v>12</v>
      </c>
      <c r="F20">
        <f t="shared" si="0"/>
        <v>41.46097483274928</v>
      </c>
      <c r="G20">
        <f t="shared" si="1"/>
        <v>30</v>
      </c>
    </row>
    <row r="21" spans="1:7" ht="15.75">
      <c r="A21" s="48" t="s">
        <v>26</v>
      </c>
      <c r="B21" s="52">
        <v>489</v>
      </c>
      <c r="C21" s="50">
        <v>1600</v>
      </c>
      <c r="D21" s="46">
        <v>0.30562499999999998</v>
      </c>
      <c r="E21">
        <v>17</v>
      </c>
      <c r="F21">
        <f t="shared" si="0"/>
        <v>31.297602739726027</v>
      </c>
      <c r="G21">
        <f t="shared" si="1"/>
        <v>30</v>
      </c>
    </row>
    <row r="22" spans="1:7" ht="15.75">
      <c r="A22" s="48" t="s">
        <v>27</v>
      </c>
      <c r="B22" s="52">
        <v>276</v>
      </c>
      <c r="C22" s="50">
        <v>1500</v>
      </c>
      <c r="D22" s="46">
        <v>0.184</v>
      </c>
      <c r="E22">
        <v>16</v>
      </c>
      <c r="F22">
        <f t="shared" si="0"/>
        <v>45.892602739726023</v>
      </c>
      <c r="G22">
        <f t="shared" si="1"/>
        <v>30</v>
      </c>
    </row>
    <row r="23" spans="1:7" ht="15.75">
      <c r="A23" s="48" t="s">
        <v>28</v>
      </c>
      <c r="B23" s="52">
        <v>341</v>
      </c>
      <c r="C23" s="50">
        <v>840</v>
      </c>
      <c r="D23" s="46">
        <v>0.40595238095238095</v>
      </c>
      <c r="E23">
        <v>8</v>
      </c>
      <c r="F23">
        <f t="shared" si="0"/>
        <v>19.258317025440309</v>
      </c>
      <c r="G23">
        <f t="shared" si="1"/>
        <v>19</v>
      </c>
    </row>
    <row r="24" spans="1:7" ht="15.75">
      <c r="A24" s="48" t="s">
        <v>29</v>
      </c>
      <c r="B24" s="52">
        <v>626</v>
      </c>
      <c r="C24" s="50">
        <v>2370</v>
      </c>
      <c r="D24" s="46">
        <v>0.2641350210970464</v>
      </c>
      <c r="E24">
        <v>26</v>
      </c>
      <c r="F24">
        <f t="shared" si="0"/>
        <v>36.27640020808046</v>
      </c>
      <c r="G24">
        <f t="shared" si="1"/>
        <v>30</v>
      </c>
    </row>
    <row r="25" spans="1:7" ht="15.75">
      <c r="A25" s="48" t="s">
        <v>30</v>
      </c>
      <c r="B25" s="52">
        <v>314</v>
      </c>
      <c r="C25" s="50">
        <v>1470</v>
      </c>
      <c r="D25" s="46">
        <v>0.21360544217687075</v>
      </c>
      <c r="E25">
        <v>15</v>
      </c>
      <c r="F25">
        <f t="shared" si="0"/>
        <v>42.33994967850154</v>
      </c>
      <c r="G25">
        <f t="shared" si="1"/>
        <v>30</v>
      </c>
    </row>
    <row r="26" spans="1:7" ht="15.75">
      <c r="A26" s="48" t="s">
        <v>31</v>
      </c>
      <c r="B26" s="52">
        <v>421</v>
      </c>
      <c r="C26" s="50">
        <v>1470</v>
      </c>
      <c r="D26" s="46">
        <v>0.28639455782312923</v>
      </c>
      <c r="E26">
        <v>16</v>
      </c>
      <c r="F26">
        <f t="shared" si="0"/>
        <v>33.605255800950516</v>
      </c>
      <c r="G26">
        <f t="shared" si="1"/>
        <v>30</v>
      </c>
    </row>
    <row r="27" spans="1:7" ht="15.75">
      <c r="A27" s="48" t="s">
        <v>32</v>
      </c>
      <c r="B27" s="52">
        <v>96</v>
      </c>
      <c r="C27" s="50">
        <v>440</v>
      </c>
      <c r="D27" s="46">
        <v>0.21818181818181817</v>
      </c>
      <c r="E27">
        <v>5</v>
      </c>
      <c r="F27">
        <f t="shared" si="0"/>
        <v>41.790784557907848</v>
      </c>
      <c r="G27">
        <f t="shared" si="1"/>
        <v>30</v>
      </c>
    </row>
    <row r="28" spans="1:7" ht="15.75">
      <c r="A28" s="48" t="s">
        <v>33</v>
      </c>
      <c r="B28" s="52">
        <v>229</v>
      </c>
      <c r="C28" s="50">
        <v>920</v>
      </c>
      <c r="D28" s="46">
        <v>0.24891304347826088</v>
      </c>
      <c r="E28">
        <v>12</v>
      </c>
      <c r="F28">
        <f t="shared" si="0"/>
        <v>38.103037522334716</v>
      </c>
      <c r="G28">
        <f t="shared" si="1"/>
        <v>30</v>
      </c>
    </row>
    <row r="29" spans="1:7" ht="15.75">
      <c r="A29" s="48" t="s">
        <v>34</v>
      </c>
      <c r="B29" s="52">
        <v>373</v>
      </c>
      <c r="C29" s="50">
        <v>1090</v>
      </c>
      <c r="D29" s="46">
        <v>0.34220183486238531</v>
      </c>
      <c r="E29">
        <v>12</v>
      </c>
      <c r="F29">
        <f t="shared" si="0"/>
        <v>26.908382556239786</v>
      </c>
      <c r="G29">
        <f t="shared" si="1"/>
        <v>26</v>
      </c>
    </row>
    <row r="30" spans="1:7" ht="15.75">
      <c r="A30" s="48" t="s">
        <v>35</v>
      </c>
      <c r="B30" s="52">
        <v>119</v>
      </c>
      <c r="C30" s="50">
        <v>840</v>
      </c>
      <c r="D30" s="46">
        <v>0.14166666666666666</v>
      </c>
      <c r="E30">
        <v>9</v>
      </c>
      <c r="F30">
        <f t="shared" si="0"/>
        <v>50.972602739726028</v>
      </c>
      <c r="G30">
        <f t="shared" si="1"/>
        <v>30</v>
      </c>
    </row>
    <row r="31" spans="1:7" ht="15.75">
      <c r="A31" s="48" t="s">
        <v>36</v>
      </c>
      <c r="B31" s="52">
        <v>1</v>
      </c>
      <c r="C31" s="50">
        <v>40</v>
      </c>
      <c r="D31" s="46">
        <v>2.5000000000000001E-2</v>
      </c>
      <c r="E31">
        <v>1</v>
      </c>
      <c r="F31">
        <f t="shared" si="0"/>
        <v>64.972602739726028</v>
      </c>
      <c r="G31">
        <f t="shared" si="1"/>
        <v>30</v>
      </c>
    </row>
    <row r="32" spans="1:7" ht="15.75">
      <c r="A32" s="48" t="s">
        <v>37</v>
      </c>
      <c r="B32" s="52">
        <v>9</v>
      </c>
      <c r="C32" s="50">
        <v>40</v>
      </c>
      <c r="D32" s="46">
        <v>0.22500000000000001</v>
      </c>
      <c r="E32">
        <v>1</v>
      </c>
      <c r="F32">
        <f t="shared" si="0"/>
        <v>40.972602739726028</v>
      </c>
      <c r="G32">
        <f t="shared" si="1"/>
        <v>30</v>
      </c>
    </row>
    <row r="33" spans="1:7" ht="15.75">
      <c r="A33" s="48" t="s">
        <v>38</v>
      </c>
      <c r="B33" s="52">
        <v>286</v>
      </c>
      <c r="C33" s="50">
        <v>1160</v>
      </c>
      <c r="D33" s="46">
        <v>0.24655172413793103</v>
      </c>
      <c r="E33">
        <v>13</v>
      </c>
      <c r="F33">
        <f t="shared" si="0"/>
        <v>38.386395843174299</v>
      </c>
      <c r="G33">
        <f t="shared" si="1"/>
        <v>30</v>
      </c>
    </row>
    <row r="34" spans="1:7" ht="15.75">
      <c r="A34" s="48" t="s">
        <v>39</v>
      </c>
      <c r="B34" s="52">
        <v>137</v>
      </c>
      <c r="C34" s="50">
        <v>340</v>
      </c>
      <c r="D34" s="46">
        <v>0.40294117647058825</v>
      </c>
      <c r="E34">
        <v>3</v>
      </c>
      <c r="F34">
        <f t="shared" si="0"/>
        <v>19.619661563255434</v>
      </c>
      <c r="G34">
        <f t="shared" si="1"/>
        <v>19</v>
      </c>
    </row>
    <row r="35" spans="1:7" ht="15.75">
      <c r="A35" s="48" t="s">
        <v>40</v>
      </c>
      <c r="B35" s="52">
        <v>533</v>
      </c>
      <c r="C35" s="50">
        <v>1340</v>
      </c>
      <c r="D35" s="46">
        <v>0.39776119402985077</v>
      </c>
      <c r="E35">
        <v>15</v>
      </c>
      <c r="F35">
        <f t="shared" ref="F35:F66" si="2">F$2*($D$3-D35)</f>
        <v>20.241259456143933</v>
      </c>
      <c r="G35">
        <f t="shared" si="1"/>
        <v>20</v>
      </c>
    </row>
    <row r="36" spans="1:7" ht="15.75">
      <c r="A36" s="48" t="s">
        <v>41</v>
      </c>
      <c r="B36" s="52">
        <v>86</v>
      </c>
      <c r="C36" s="50">
        <v>220</v>
      </c>
      <c r="D36" s="46">
        <v>0.39090909090909093</v>
      </c>
      <c r="E36">
        <v>3</v>
      </c>
      <c r="F36">
        <f t="shared" si="2"/>
        <v>21.063511830635115</v>
      </c>
      <c r="G36">
        <f t="shared" si="1"/>
        <v>21</v>
      </c>
    </row>
    <row r="37" spans="1:7" ht="15.75">
      <c r="A37" s="48" t="s">
        <v>42</v>
      </c>
      <c r="B37" s="52">
        <v>9</v>
      </c>
      <c r="C37" s="50">
        <v>40</v>
      </c>
      <c r="D37" s="46">
        <v>0.22500000000000001</v>
      </c>
      <c r="E37">
        <v>1</v>
      </c>
      <c r="F37">
        <f t="shared" si="2"/>
        <v>40.972602739726028</v>
      </c>
      <c r="G37">
        <f t="shared" si="1"/>
        <v>30</v>
      </c>
    </row>
    <row r="38" spans="1:7" ht="15.75">
      <c r="A38" s="48" t="s">
        <v>43</v>
      </c>
      <c r="B38" s="52">
        <v>13</v>
      </c>
      <c r="C38" s="50">
        <v>80</v>
      </c>
      <c r="D38" s="46">
        <v>0.16250000000000001</v>
      </c>
      <c r="E38">
        <v>2</v>
      </c>
      <c r="F38">
        <f t="shared" si="2"/>
        <v>48.472602739726028</v>
      </c>
      <c r="G38">
        <f t="shared" si="1"/>
        <v>30</v>
      </c>
    </row>
    <row r="39" spans="1:7" ht="15.75">
      <c r="A39" s="48" t="s">
        <v>44</v>
      </c>
      <c r="B39" s="52">
        <v>11</v>
      </c>
      <c r="C39" s="50">
        <v>40</v>
      </c>
      <c r="D39" s="46">
        <v>0.27500000000000002</v>
      </c>
      <c r="E39">
        <v>1</v>
      </c>
      <c r="F39">
        <f t="shared" si="2"/>
        <v>34.972602739726021</v>
      </c>
      <c r="G39">
        <f t="shared" si="1"/>
        <v>30</v>
      </c>
    </row>
    <row r="40" spans="1:7" ht="15.75">
      <c r="A40" s="48" t="s">
        <v>45</v>
      </c>
      <c r="B40" s="52">
        <v>12</v>
      </c>
      <c r="C40" s="50">
        <v>40</v>
      </c>
      <c r="D40" s="46">
        <v>0.3</v>
      </c>
      <c r="E40">
        <v>1</v>
      </c>
      <c r="F40">
        <f t="shared" si="2"/>
        <v>31.972602739726025</v>
      </c>
      <c r="G40">
        <f t="shared" si="1"/>
        <v>30</v>
      </c>
    </row>
    <row r="41" spans="1:7" ht="15.75">
      <c r="A41" s="48" t="s">
        <v>46</v>
      </c>
      <c r="B41" s="52">
        <v>20</v>
      </c>
      <c r="C41" s="50">
        <v>80</v>
      </c>
      <c r="D41" s="46">
        <v>0.25</v>
      </c>
      <c r="E41">
        <v>2</v>
      </c>
      <c r="F41">
        <f t="shared" si="2"/>
        <v>37.972602739726028</v>
      </c>
      <c r="G41">
        <f t="shared" si="1"/>
        <v>30</v>
      </c>
    </row>
    <row r="42" spans="1:7" ht="15.75">
      <c r="A42" s="48" t="s">
        <v>47</v>
      </c>
      <c r="B42" s="52">
        <v>88</v>
      </c>
      <c r="C42" s="50">
        <v>320</v>
      </c>
      <c r="D42" s="46">
        <v>0.27500000000000002</v>
      </c>
      <c r="E42">
        <v>4</v>
      </c>
      <c r="F42">
        <f t="shared" si="2"/>
        <v>34.972602739726021</v>
      </c>
      <c r="G42">
        <f t="shared" si="1"/>
        <v>30</v>
      </c>
    </row>
    <row r="43" spans="1:7" ht="15.75">
      <c r="A43" s="48" t="s">
        <v>48</v>
      </c>
      <c r="B43" s="52">
        <v>12</v>
      </c>
      <c r="C43" s="50">
        <v>40</v>
      </c>
      <c r="D43" s="46">
        <v>0.3</v>
      </c>
      <c r="E43">
        <v>1</v>
      </c>
      <c r="F43">
        <f t="shared" si="2"/>
        <v>31.972602739726025</v>
      </c>
      <c r="G43">
        <f t="shared" si="1"/>
        <v>30</v>
      </c>
    </row>
    <row r="44" spans="1:7" ht="15.75">
      <c r="A44" s="48" t="s">
        <v>49</v>
      </c>
      <c r="B44" s="52">
        <v>16</v>
      </c>
      <c r="C44" s="50">
        <v>140</v>
      </c>
      <c r="D44" s="46">
        <v>0.11428571428571428</v>
      </c>
      <c r="E44">
        <v>2</v>
      </c>
      <c r="F44">
        <f t="shared" si="2"/>
        <v>54.258317025440313</v>
      </c>
      <c r="G44">
        <f t="shared" si="1"/>
        <v>30</v>
      </c>
    </row>
    <row r="45" spans="1:7" ht="15.75">
      <c r="A45" s="48" t="s">
        <v>50</v>
      </c>
      <c r="B45" s="52">
        <v>11</v>
      </c>
      <c r="C45" s="50">
        <v>140</v>
      </c>
      <c r="D45" s="46">
        <v>7.857142857142857E-2</v>
      </c>
      <c r="E45">
        <v>2</v>
      </c>
      <c r="F45">
        <f t="shared" si="2"/>
        <v>58.544031311154598</v>
      </c>
      <c r="G45">
        <f t="shared" si="1"/>
        <v>30</v>
      </c>
    </row>
    <row r="46" spans="1:7" ht="15.75">
      <c r="A46" s="48" t="s">
        <v>51</v>
      </c>
      <c r="B46" s="52">
        <v>258</v>
      </c>
      <c r="C46" s="50">
        <v>770</v>
      </c>
      <c r="D46" s="46">
        <v>0.33506493506493507</v>
      </c>
      <c r="E46">
        <v>9</v>
      </c>
      <c r="F46">
        <f t="shared" si="2"/>
        <v>27.764810531933819</v>
      </c>
      <c r="G46">
        <f t="shared" si="1"/>
        <v>27</v>
      </c>
    </row>
    <row r="47" spans="1:7" ht="15.75">
      <c r="A47" s="48" t="s">
        <v>52</v>
      </c>
      <c r="B47" s="52">
        <v>104</v>
      </c>
      <c r="C47" s="50">
        <v>510</v>
      </c>
      <c r="D47" s="46">
        <v>0.20392156862745098</v>
      </c>
      <c r="E47">
        <v>6</v>
      </c>
      <c r="F47">
        <f t="shared" si="2"/>
        <v>43.502014504431905</v>
      </c>
      <c r="G47">
        <f t="shared" si="1"/>
        <v>30</v>
      </c>
    </row>
    <row r="48" spans="1:7" ht="15.75">
      <c r="A48" s="48" t="s">
        <v>53</v>
      </c>
      <c r="B48" s="52">
        <v>256</v>
      </c>
      <c r="C48" s="50">
        <v>1510</v>
      </c>
      <c r="D48" s="46">
        <v>0.1695364238410596</v>
      </c>
      <c r="E48">
        <v>17</v>
      </c>
      <c r="F48">
        <f t="shared" si="2"/>
        <v>47.628231878798871</v>
      </c>
      <c r="G48">
        <f t="shared" si="1"/>
        <v>30</v>
      </c>
    </row>
    <row r="49" spans="1:7" ht="15.75">
      <c r="A49" s="48" t="s">
        <v>54</v>
      </c>
      <c r="B49" s="52">
        <v>183</v>
      </c>
      <c r="C49" s="50">
        <v>700</v>
      </c>
      <c r="D49" s="46">
        <v>0.26142857142857145</v>
      </c>
      <c r="E49">
        <v>8</v>
      </c>
      <c r="F49">
        <f t="shared" si="2"/>
        <v>36.601174168297447</v>
      </c>
      <c r="G49">
        <f t="shared" si="1"/>
        <v>30</v>
      </c>
    </row>
    <row r="50" spans="1:7" ht="15.75">
      <c r="A50" s="48" t="s">
        <v>55</v>
      </c>
      <c r="B50" s="52">
        <v>49</v>
      </c>
      <c r="C50" s="50">
        <v>220</v>
      </c>
      <c r="D50" s="46">
        <v>0.22272727272727272</v>
      </c>
      <c r="E50">
        <v>3</v>
      </c>
      <c r="F50">
        <f t="shared" si="2"/>
        <v>41.245330012453302</v>
      </c>
      <c r="G50">
        <f t="shared" si="1"/>
        <v>30</v>
      </c>
    </row>
    <row r="51" spans="1:7" ht="15.75">
      <c r="A51" s="48" t="s">
        <v>56</v>
      </c>
      <c r="B51" s="52">
        <v>2</v>
      </c>
      <c r="C51" s="50">
        <v>40</v>
      </c>
      <c r="D51" s="46">
        <v>0.05</v>
      </c>
      <c r="E51">
        <v>1</v>
      </c>
      <c r="F51">
        <f t="shared" si="2"/>
        <v>61.972602739726021</v>
      </c>
      <c r="G51">
        <f t="shared" si="1"/>
        <v>30</v>
      </c>
    </row>
    <row r="52" spans="1:7" ht="15.75">
      <c r="A52" s="48" t="s">
        <v>57</v>
      </c>
      <c r="B52" s="52">
        <v>7</v>
      </c>
      <c r="C52" s="50">
        <v>40</v>
      </c>
      <c r="D52" s="46">
        <v>0.17499999999999999</v>
      </c>
      <c r="E52">
        <v>1</v>
      </c>
      <c r="F52">
        <f t="shared" si="2"/>
        <v>46.972602739726028</v>
      </c>
      <c r="G52">
        <f t="shared" si="1"/>
        <v>30</v>
      </c>
    </row>
    <row r="53" spans="1:7" ht="15.75">
      <c r="A53" s="48" t="s">
        <v>58</v>
      </c>
      <c r="B53" s="52">
        <v>1</v>
      </c>
      <c r="C53" s="50">
        <v>40</v>
      </c>
      <c r="D53" s="46">
        <v>2.5000000000000001E-2</v>
      </c>
      <c r="E53">
        <v>1</v>
      </c>
      <c r="F53">
        <f t="shared" si="2"/>
        <v>64.972602739726028</v>
      </c>
      <c r="G53">
        <f t="shared" si="1"/>
        <v>30</v>
      </c>
    </row>
    <row r="54" spans="1:7" ht="15.75">
      <c r="A54" s="48" t="s">
        <v>59</v>
      </c>
      <c r="B54" s="52">
        <v>9</v>
      </c>
      <c r="C54" s="50">
        <v>40</v>
      </c>
      <c r="D54" s="46">
        <v>0.22500000000000001</v>
      </c>
      <c r="E54">
        <v>1</v>
      </c>
      <c r="F54">
        <f t="shared" si="2"/>
        <v>40.972602739726028</v>
      </c>
      <c r="G54">
        <f t="shared" si="1"/>
        <v>30</v>
      </c>
    </row>
    <row r="55" spans="1:7" ht="15.75">
      <c r="A55" s="48" t="s">
        <v>60</v>
      </c>
      <c r="B55" s="52">
        <v>142</v>
      </c>
      <c r="C55" s="50">
        <v>400</v>
      </c>
      <c r="D55" s="46">
        <v>0.35499999999999998</v>
      </c>
      <c r="E55">
        <v>4</v>
      </c>
      <c r="F55">
        <f t="shared" si="2"/>
        <v>25.372602739726027</v>
      </c>
      <c r="G55">
        <f t="shared" si="1"/>
        <v>25</v>
      </c>
    </row>
    <row r="56" spans="1:7" ht="15.75">
      <c r="A56" s="48" t="s">
        <v>61</v>
      </c>
      <c r="B56" s="52">
        <v>79</v>
      </c>
      <c r="C56" s="50">
        <v>180</v>
      </c>
      <c r="D56" s="46">
        <v>0.43888888888888888</v>
      </c>
      <c r="E56">
        <v>2</v>
      </c>
      <c r="F56">
        <f t="shared" si="2"/>
        <v>15.305936073059359</v>
      </c>
      <c r="G56">
        <f t="shared" si="1"/>
        <v>15</v>
      </c>
    </row>
    <row r="57" spans="1:7" ht="15.75">
      <c r="A57" s="48" t="s">
        <v>62</v>
      </c>
      <c r="B57" s="52">
        <v>126</v>
      </c>
      <c r="C57" s="50">
        <v>400</v>
      </c>
      <c r="D57" s="46">
        <v>0.315</v>
      </c>
      <c r="E57">
        <v>4</v>
      </c>
      <c r="F57">
        <f t="shared" si="2"/>
        <v>30.172602739726024</v>
      </c>
      <c r="G57">
        <f t="shared" si="1"/>
        <v>30</v>
      </c>
    </row>
    <row r="58" spans="1:7" ht="15.75">
      <c r="A58" s="48" t="s">
        <v>63</v>
      </c>
      <c r="B58" s="52">
        <v>148</v>
      </c>
      <c r="C58" s="50">
        <v>660</v>
      </c>
      <c r="D58" s="46">
        <v>0.22424242424242424</v>
      </c>
      <c r="E58">
        <v>6</v>
      </c>
      <c r="F58">
        <f t="shared" si="2"/>
        <v>41.063511830635115</v>
      </c>
      <c r="G58">
        <f t="shared" si="1"/>
        <v>30</v>
      </c>
    </row>
    <row r="59" spans="1:7" ht="15.75">
      <c r="A59" s="48" t="s">
        <v>64</v>
      </c>
      <c r="B59" s="52">
        <v>61</v>
      </c>
      <c r="C59" s="50">
        <v>340</v>
      </c>
      <c r="D59" s="46">
        <v>0.17941176470588235</v>
      </c>
      <c r="E59">
        <v>3</v>
      </c>
      <c r="F59">
        <f t="shared" si="2"/>
        <v>46.443190975020137</v>
      </c>
      <c r="G59">
        <f t="shared" si="1"/>
        <v>30</v>
      </c>
    </row>
    <row r="60" spans="1:7" ht="15.75">
      <c r="A60" s="48" t="s">
        <v>65</v>
      </c>
      <c r="B60" s="52">
        <v>310</v>
      </c>
      <c r="C60" s="50">
        <v>700</v>
      </c>
      <c r="D60" s="46">
        <v>0.44285714285714284</v>
      </c>
      <c r="E60">
        <v>7</v>
      </c>
      <c r="F60">
        <f t="shared" si="2"/>
        <v>14.829745596868884</v>
      </c>
      <c r="G60">
        <f t="shared" si="1"/>
        <v>14</v>
      </c>
    </row>
    <row r="61" spans="1:7" ht="15.75">
      <c r="A61" s="48" t="s">
        <v>66</v>
      </c>
      <c r="B61" s="52">
        <v>25</v>
      </c>
      <c r="C61" s="50">
        <v>80</v>
      </c>
      <c r="D61" s="46">
        <v>0.3125</v>
      </c>
      <c r="E61">
        <v>1</v>
      </c>
      <c r="F61">
        <f t="shared" si="2"/>
        <v>30.472602739726025</v>
      </c>
      <c r="G61">
        <f t="shared" si="1"/>
        <v>30</v>
      </c>
    </row>
    <row r="62" spans="1:7" ht="15.75">
      <c r="A62" s="48" t="s">
        <v>67</v>
      </c>
      <c r="B62" s="52">
        <v>58</v>
      </c>
      <c r="C62" s="50">
        <v>240</v>
      </c>
      <c r="D62" s="46">
        <v>0.24166666666666667</v>
      </c>
      <c r="E62">
        <v>3</v>
      </c>
      <c r="F62">
        <f t="shared" si="2"/>
        <v>38.972602739726021</v>
      </c>
      <c r="G62">
        <f t="shared" si="1"/>
        <v>30</v>
      </c>
    </row>
    <row r="63" spans="1:7" ht="15.75">
      <c r="A63" s="48" t="s">
        <v>68</v>
      </c>
      <c r="B63" s="52">
        <v>27</v>
      </c>
      <c r="C63" s="50">
        <v>80</v>
      </c>
      <c r="D63" s="46">
        <v>0.33750000000000002</v>
      </c>
      <c r="E63">
        <v>2</v>
      </c>
      <c r="F63">
        <f t="shared" si="2"/>
        <v>27.472602739726021</v>
      </c>
      <c r="G63">
        <f t="shared" si="1"/>
        <v>27</v>
      </c>
    </row>
    <row r="64" spans="1:7" ht="15.75">
      <c r="A64" s="48" t="s">
        <v>69</v>
      </c>
      <c r="B64" s="52">
        <v>16</v>
      </c>
      <c r="C64" s="50">
        <v>80</v>
      </c>
      <c r="D64" s="46">
        <v>0.2</v>
      </c>
      <c r="E64">
        <v>1</v>
      </c>
      <c r="F64">
        <f t="shared" si="2"/>
        <v>43.972602739726021</v>
      </c>
      <c r="G64">
        <f t="shared" si="1"/>
        <v>30</v>
      </c>
    </row>
    <row r="65" spans="1:7" ht="15.75">
      <c r="A65" s="48" t="s">
        <v>70</v>
      </c>
      <c r="B65" s="52">
        <v>39</v>
      </c>
      <c r="C65" s="50">
        <v>160</v>
      </c>
      <c r="D65" s="46">
        <v>0.24374999999999999</v>
      </c>
      <c r="E65">
        <v>2</v>
      </c>
      <c r="F65">
        <f t="shared" si="2"/>
        <v>38.722602739726021</v>
      </c>
      <c r="G65">
        <f t="shared" si="1"/>
        <v>30</v>
      </c>
    </row>
    <row r="66" spans="1:7" ht="15.75">
      <c r="A66" s="48" t="s">
        <v>71</v>
      </c>
      <c r="B66" s="52">
        <v>12</v>
      </c>
      <c r="C66" s="50">
        <v>80</v>
      </c>
      <c r="D66" s="46">
        <v>0.15</v>
      </c>
      <c r="E66">
        <v>1</v>
      </c>
      <c r="F66">
        <f t="shared" si="2"/>
        <v>49.972602739726021</v>
      </c>
      <c r="G66">
        <f t="shared" si="1"/>
        <v>30</v>
      </c>
    </row>
    <row r="67" spans="1:7" ht="15.75">
      <c r="A67" s="47" t="s">
        <v>72</v>
      </c>
      <c r="B67" s="52">
        <v>24</v>
      </c>
      <c r="C67" s="51">
        <v>80</v>
      </c>
      <c r="D67" s="46">
        <v>0.3</v>
      </c>
      <c r="E67">
        <v>1</v>
      </c>
      <c r="F67">
        <f t="shared" ref="F67:F98" si="3">F$2*($D$3-D67)</f>
        <v>31.972602739726025</v>
      </c>
      <c r="G67">
        <f t="shared" si="1"/>
        <v>30</v>
      </c>
    </row>
    <row r="68" spans="1:7" ht="15.75">
      <c r="A68" s="47" t="s">
        <v>73</v>
      </c>
      <c r="B68" s="52">
        <v>20</v>
      </c>
      <c r="C68" s="51">
        <v>160</v>
      </c>
      <c r="D68" s="46">
        <v>0.125</v>
      </c>
      <c r="E68">
        <v>2</v>
      </c>
      <c r="F68">
        <f t="shared" si="3"/>
        <v>52.972602739726028</v>
      </c>
      <c r="G68">
        <f t="shared" ref="G68:G118" si="4">MIN(INT(F68),30)</f>
        <v>30</v>
      </c>
    </row>
    <row r="69" spans="1:7" ht="15.75">
      <c r="A69" s="47" t="s">
        <v>74</v>
      </c>
      <c r="B69" s="52">
        <v>16</v>
      </c>
      <c r="C69" s="51">
        <v>80</v>
      </c>
      <c r="D69" s="46">
        <v>0.2</v>
      </c>
      <c r="E69">
        <v>1</v>
      </c>
      <c r="F69">
        <f t="shared" si="3"/>
        <v>43.972602739726021</v>
      </c>
      <c r="G69">
        <f t="shared" si="4"/>
        <v>30</v>
      </c>
    </row>
    <row r="70" spans="1:7" ht="15.75">
      <c r="A70" s="47" t="s">
        <v>75</v>
      </c>
      <c r="B70" s="52">
        <v>9</v>
      </c>
      <c r="C70" s="51">
        <v>80</v>
      </c>
      <c r="D70" s="46">
        <v>0.1125</v>
      </c>
      <c r="E70">
        <v>1</v>
      </c>
      <c r="F70">
        <f t="shared" si="3"/>
        <v>54.472602739726028</v>
      </c>
      <c r="G70">
        <f t="shared" si="4"/>
        <v>30</v>
      </c>
    </row>
    <row r="71" spans="1:7" ht="15.75">
      <c r="A71" s="47" t="s">
        <v>76</v>
      </c>
      <c r="B71" s="52">
        <v>18</v>
      </c>
      <c r="C71" s="51">
        <v>80</v>
      </c>
      <c r="D71" s="46">
        <v>0.22500000000000001</v>
      </c>
      <c r="E71">
        <v>1</v>
      </c>
      <c r="F71">
        <f t="shared" si="3"/>
        <v>40.972602739726028</v>
      </c>
      <c r="G71">
        <f t="shared" si="4"/>
        <v>30</v>
      </c>
    </row>
    <row r="72" spans="1:7" ht="15.75">
      <c r="A72" s="48" t="s">
        <v>77</v>
      </c>
      <c r="B72" s="52">
        <v>95</v>
      </c>
      <c r="C72" s="50">
        <v>340</v>
      </c>
      <c r="D72" s="46">
        <v>0.27941176470588236</v>
      </c>
      <c r="E72">
        <v>3</v>
      </c>
      <c r="F72">
        <f t="shared" si="3"/>
        <v>34.443190975020144</v>
      </c>
      <c r="G72">
        <f t="shared" si="4"/>
        <v>30</v>
      </c>
    </row>
    <row r="73" spans="1:7" ht="15.75">
      <c r="A73" s="48" t="s">
        <v>78</v>
      </c>
      <c r="B73" s="52">
        <v>144</v>
      </c>
      <c r="C73" s="50">
        <v>440</v>
      </c>
      <c r="D73" s="46">
        <v>0.32727272727272727</v>
      </c>
      <c r="E73">
        <v>4</v>
      </c>
      <c r="F73">
        <f t="shared" si="3"/>
        <v>28.699875466998751</v>
      </c>
      <c r="G73">
        <f t="shared" si="4"/>
        <v>28</v>
      </c>
    </row>
    <row r="74" spans="1:7" ht="15.75">
      <c r="A74" s="48" t="s">
        <v>79</v>
      </c>
      <c r="B74" s="52">
        <v>101</v>
      </c>
      <c r="C74" s="50">
        <v>280</v>
      </c>
      <c r="D74" s="46">
        <v>0.36071428571428571</v>
      </c>
      <c r="E74">
        <v>3</v>
      </c>
      <c r="F74">
        <f t="shared" si="3"/>
        <v>24.68688845401174</v>
      </c>
      <c r="G74">
        <f t="shared" si="4"/>
        <v>24</v>
      </c>
    </row>
    <row r="75" spans="1:7" ht="15.75">
      <c r="A75" s="48" t="s">
        <v>80</v>
      </c>
      <c r="B75" s="52">
        <v>103</v>
      </c>
      <c r="C75" s="50">
        <v>300</v>
      </c>
      <c r="D75" s="46">
        <v>0.34333333333333332</v>
      </c>
      <c r="E75">
        <v>3</v>
      </c>
      <c r="F75">
        <f t="shared" si="3"/>
        <v>26.772602739726025</v>
      </c>
      <c r="G75">
        <f t="shared" si="4"/>
        <v>26</v>
      </c>
    </row>
    <row r="76" spans="1:7" ht="15.75">
      <c r="A76" s="48" t="s">
        <v>81</v>
      </c>
      <c r="B76" s="52">
        <v>50</v>
      </c>
      <c r="C76" s="50">
        <v>120</v>
      </c>
      <c r="D76" s="46">
        <v>0.41666666666666669</v>
      </c>
      <c r="E76">
        <v>1</v>
      </c>
      <c r="F76">
        <f t="shared" si="3"/>
        <v>17.972602739726021</v>
      </c>
      <c r="G76">
        <f t="shared" si="4"/>
        <v>17</v>
      </c>
    </row>
    <row r="77" spans="1:7" ht="15.75">
      <c r="A77" s="48" t="s">
        <v>82</v>
      </c>
      <c r="B77" s="52">
        <v>61</v>
      </c>
      <c r="C77" s="50">
        <v>180</v>
      </c>
      <c r="D77" s="46">
        <v>0.33888888888888891</v>
      </c>
      <c r="E77">
        <v>2</v>
      </c>
      <c r="F77">
        <f t="shared" si="3"/>
        <v>27.305936073059357</v>
      </c>
      <c r="G77">
        <f t="shared" si="4"/>
        <v>27</v>
      </c>
    </row>
    <row r="78" spans="1:7" ht="15.75">
      <c r="A78" s="48" t="s">
        <v>83</v>
      </c>
      <c r="B78" s="52">
        <v>117</v>
      </c>
      <c r="C78" s="50">
        <v>360</v>
      </c>
      <c r="D78" s="46">
        <v>0.32500000000000001</v>
      </c>
      <c r="E78">
        <v>4</v>
      </c>
      <c r="F78">
        <f t="shared" si="3"/>
        <v>28.972602739726025</v>
      </c>
      <c r="G78">
        <f t="shared" si="4"/>
        <v>28</v>
      </c>
    </row>
    <row r="79" spans="1:7" ht="15.75">
      <c r="A79" s="48" t="s">
        <v>84</v>
      </c>
      <c r="B79" s="52">
        <v>61</v>
      </c>
      <c r="C79" s="50">
        <v>240</v>
      </c>
      <c r="D79" s="46">
        <v>0.25416666666666665</v>
      </c>
      <c r="E79">
        <v>3</v>
      </c>
      <c r="F79">
        <f t="shared" si="3"/>
        <v>37.472602739726028</v>
      </c>
      <c r="G79">
        <f t="shared" si="4"/>
        <v>30</v>
      </c>
    </row>
    <row r="80" spans="1:7" ht="15.75">
      <c r="A80" s="48" t="s">
        <v>85</v>
      </c>
      <c r="B80" s="52">
        <v>33</v>
      </c>
      <c r="C80" s="50">
        <v>120</v>
      </c>
      <c r="D80" s="46">
        <v>0.27500000000000002</v>
      </c>
      <c r="E80">
        <v>1</v>
      </c>
      <c r="F80">
        <f t="shared" si="3"/>
        <v>34.972602739726021</v>
      </c>
      <c r="G80">
        <f t="shared" si="4"/>
        <v>30</v>
      </c>
    </row>
    <row r="81" spans="1:7" ht="15.75">
      <c r="A81" s="48" t="s">
        <v>86</v>
      </c>
      <c r="B81" s="52">
        <v>23</v>
      </c>
      <c r="C81" s="50">
        <v>120</v>
      </c>
      <c r="D81" s="46">
        <v>0.19166666666666668</v>
      </c>
      <c r="E81">
        <v>1</v>
      </c>
      <c r="F81">
        <f t="shared" si="3"/>
        <v>44.972602739726028</v>
      </c>
      <c r="G81">
        <f t="shared" si="4"/>
        <v>30</v>
      </c>
    </row>
    <row r="82" spans="1:7" ht="15.75">
      <c r="A82" s="48" t="s">
        <v>87</v>
      </c>
      <c r="B82" s="52">
        <v>101</v>
      </c>
      <c r="C82" s="50">
        <v>580</v>
      </c>
      <c r="D82" s="46">
        <v>0.17413793103448275</v>
      </c>
      <c r="E82">
        <v>6</v>
      </c>
      <c r="F82">
        <f t="shared" si="3"/>
        <v>47.076051015588099</v>
      </c>
      <c r="G82">
        <f t="shared" si="4"/>
        <v>30</v>
      </c>
    </row>
    <row r="83" spans="1:7" ht="15.75">
      <c r="A83" s="48" t="s">
        <v>88</v>
      </c>
      <c r="B83" s="52">
        <v>22</v>
      </c>
      <c r="C83" s="50">
        <v>120</v>
      </c>
      <c r="D83" s="46">
        <v>0.18333333333333332</v>
      </c>
      <c r="E83">
        <v>1</v>
      </c>
      <c r="F83">
        <f t="shared" si="3"/>
        <v>45.972602739726021</v>
      </c>
      <c r="G83">
        <f t="shared" si="4"/>
        <v>30</v>
      </c>
    </row>
    <row r="84" spans="1:7" ht="15.75">
      <c r="A84" s="48" t="s">
        <v>89</v>
      </c>
      <c r="B84" s="52">
        <v>39</v>
      </c>
      <c r="C84" s="50">
        <v>80</v>
      </c>
      <c r="D84" s="46">
        <v>0.48749999999999999</v>
      </c>
      <c r="E84">
        <v>1</v>
      </c>
      <c r="F84">
        <f t="shared" si="3"/>
        <v>9.4726027397260264</v>
      </c>
      <c r="G84">
        <f t="shared" si="4"/>
        <v>9</v>
      </c>
    </row>
    <row r="85" spans="1:7" ht="15.75">
      <c r="A85" s="48" t="s">
        <v>90</v>
      </c>
      <c r="B85" s="52">
        <v>97</v>
      </c>
      <c r="C85" s="50">
        <v>280</v>
      </c>
      <c r="D85" s="46">
        <v>0.34642857142857142</v>
      </c>
      <c r="E85">
        <v>3</v>
      </c>
      <c r="F85">
        <f t="shared" si="3"/>
        <v>26.401174168297455</v>
      </c>
      <c r="G85">
        <f t="shared" si="4"/>
        <v>26</v>
      </c>
    </row>
    <row r="86" spans="1:7" ht="15.75">
      <c r="A86" s="48" t="s">
        <v>91</v>
      </c>
      <c r="B86" s="52">
        <v>48</v>
      </c>
      <c r="C86" s="50">
        <v>280</v>
      </c>
      <c r="D86" s="46">
        <v>0.17142857142857143</v>
      </c>
      <c r="E86">
        <v>3</v>
      </c>
      <c r="F86">
        <f t="shared" si="3"/>
        <v>47.401174168297452</v>
      </c>
      <c r="G86">
        <f t="shared" si="4"/>
        <v>30</v>
      </c>
    </row>
    <row r="87" spans="1:7" ht="15.75">
      <c r="A87" s="48" t="s">
        <v>92</v>
      </c>
      <c r="B87" s="52">
        <v>44</v>
      </c>
      <c r="C87" s="50">
        <v>200</v>
      </c>
      <c r="D87" s="46">
        <v>0.22</v>
      </c>
      <c r="E87">
        <v>3</v>
      </c>
      <c r="F87">
        <f t="shared" si="3"/>
        <v>41.57260273972603</v>
      </c>
      <c r="G87">
        <f t="shared" si="4"/>
        <v>30</v>
      </c>
    </row>
    <row r="88" spans="1:7" ht="15.75">
      <c r="A88" s="48" t="s">
        <v>93</v>
      </c>
      <c r="B88" s="52">
        <v>44</v>
      </c>
      <c r="C88" s="50">
        <v>180</v>
      </c>
      <c r="D88" s="46">
        <v>0.24444444444444444</v>
      </c>
      <c r="E88">
        <v>2</v>
      </c>
      <c r="F88">
        <f t="shared" si="3"/>
        <v>38.639269406392685</v>
      </c>
      <c r="G88">
        <f t="shared" si="4"/>
        <v>30</v>
      </c>
    </row>
    <row r="89" spans="1:7" ht="15.75">
      <c r="A89" s="48" t="s">
        <v>94</v>
      </c>
      <c r="B89" s="52">
        <v>68</v>
      </c>
      <c r="C89" s="50">
        <v>220</v>
      </c>
      <c r="D89" s="46">
        <v>0.30909090909090908</v>
      </c>
      <c r="E89">
        <v>2</v>
      </c>
      <c r="F89">
        <f t="shared" si="3"/>
        <v>30.881693648816935</v>
      </c>
      <c r="G89">
        <f t="shared" si="4"/>
        <v>30</v>
      </c>
    </row>
    <row r="90" spans="1:7" ht="15.75">
      <c r="A90" s="48" t="s">
        <v>95</v>
      </c>
      <c r="B90" s="52">
        <v>69</v>
      </c>
      <c r="C90" s="50">
        <v>340</v>
      </c>
      <c r="D90" s="46">
        <v>0.20294117647058824</v>
      </c>
      <c r="E90">
        <v>3</v>
      </c>
      <c r="F90">
        <f t="shared" si="3"/>
        <v>43.619661563255434</v>
      </c>
      <c r="G90">
        <f t="shared" si="4"/>
        <v>30</v>
      </c>
    </row>
    <row r="91" spans="1:7" ht="15.75">
      <c r="A91" s="48" t="s">
        <v>96</v>
      </c>
      <c r="B91" s="52">
        <v>45</v>
      </c>
      <c r="C91" s="50">
        <v>180</v>
      </c>
      <c r="D91" s="46">
        <v>0.25</v>
      </c>
      <c r="E91">
        <v>2</v>
      </c>
      <c r="F91">
        <f t="shared" si="3"/>
        <v>37.972602739726028</v>
      </c>
      <c r="G91">
        <f t="shared" si="4"/>
        <v>30</v>
      </c>
    </row>
    <row r="92" spans="1:7" ht="15.75">
      <c r="A92" s="48" t="s">
        <v>97</v>
      </c>
      <c r="B92" s="52">
        <v>31</v>
      </c>
      <c r="C92" s="50">
        <v>120</v>
      </c>
      <c r="D92" s="46">
        <v>0.25833333333333336</v>
      </c>
      <c r="E92">
        <v>1</v>
      </c>
      <c r="F92">
        <f t="shared" si="3"/>
        <v>36.972602739726021</v>
      </c>
      <c r="G92">
        <f t="shared" si="4"/>
        <v>30</v>
      </c>
    </row>
    <row r="93" spans="1:7" ht="15.75">
      <c r="A93" s="48" t="s">
        <v>98</v>
      </c>
      <c r="B93" s="52">
        <v>31</v>
      </c>
      <c r="C93" s="50">
        <v>120</v>
      </c>
      <c r="D93" s="46">
        <v>0.25833333333333336</v>
      </c>
      <c r="E93">
        <v>1</v>
      </c>
      <c r="F93">
        <f t="shared" si="3"/>
        <v>36.972602739726021</v>
      </c>
      <c r="G93">
        <f t="shared" si="4"/>
        <v>30</v>
      </c>
    </row>
    <row r="94" spans="1:7" ht="15.75">
      <c r="A94" s="48" t="s">
        <v>99</v>
      </c>
      <c r="B94" s="52">
        <v>19</v>
      </c>
      <c r="C94" s="50">
        <v>120</v>
      </c>
      <c r="D94" s="46">
        <v>0.15833333333333333</v>
      </c>
      <c r="E94">
        <v>1</v>
      </c>
      <c r="F94">
        <f t="shared" si="3"/>
        <v>48.972602739726028</v>
      </c>
      <c r="G94">
        <f t="shared" si="4"/>
        <v>30</v>
      </c>
    </row>
    <row r="95" spans="1:7" ht="15.75">
      <c r="A95" s="48" t="s">
        <v>100</v>
      </c>
      <c r="B95" s="52">
        <v>15</v>
      </c>
      <c r="C95" s="50">
        <v>120</v>
      </c>
      <c r="D95" s="46">
        <v>0.125</v>
      </c>
      <c r="E95">
        <v>1</v>
      </c>
      <c r="F95">
        <f t="shared" si="3"/>
        <v>52.972602739726028</v>
      </c>
      <c r="G95">
        <f t="shared" si="4"/>
        <v>30</v>
      </c>
    </row>
    <row r="96" spans="1:7" ht="15.75">
      <c r="A96" s="48" t="s">
        <v>101</v>
      </c>
      <c r="B96" s="52">
        <v>13</v>
      </c>
      <c r="C96" s="50">
        <v>120</v>
      </c>
      <c r="D96" s="46">
        <v>0.10833333333333334</v>
      </c>
      <c r="E96">
        <v>1</v>
      </c>
      <c r="F96">
        <f t="shared" si="3"/>
        <v>54.972602739726021</v>
      </c>
      <c r="G96">
        <f t="shared" si="4"/>
        <v>30</v>
      </c>
    </row>
    <row r="97" spans="1:7" ht="15.75">
      <c r="A97" s="48" t="s">
        <v>102</v>
      </c>
      <c r="B97" s="52">
        <v>12</v>
      </c>
      <c r="C97" s="50">
        <v>120</v>
      </c>
      <c r="D97" s="46">
        <v>0.1</v>
      </c>
      <c r="E97">
        <v>1</v>
      </c>
      <c r="F97">
        <f t="shared" si="3"/>
        <v>55.972602739726028</v>
      </c>
      <c r="G97">
        <f t="shared" si="4"/>
        <v>30</v>
      </c>
    </row>
    <row r="98" spans="1:7" ht="15.75">
      <c r="A98" s="48" t="s">
        <v>103</v>
      </c>
      <c r="B98" s="52">
        <v>42</v>
      </c>
      <c r="C98" s="50">
        <v>180</v>
      </c>
      <c r="D98" s="46">
        <v>0.23333333333333334</v>
      </c>
      <c r="E98">
        <v>3</v>
      </c>
      <c r="F98">
        <f t="shared" si="3"/>
        <v>39.972602739726021</v>
      </c>
      <c r="G98">
        <f t="shared" si="4"/>
        <v>30</v>
      </c>
    </row>
    <row r="99" spans="1:7" ht="15.75">
      <c r="A99" s="48" t="s">
        <v>36</v>
      </c>
      <c r="B99" s="52">
        <v>9</v>
      </c>
      <c r="C99" s="50">
        <v>60</v>
      </c>
      <c r="D99" s="46">
        <v>0.15</v>
      </c>
      <c r="E99">
        <v>1</v>
      </c>
      <c r="F99">
        <f t="shared" ref="F99:F118" si="5">F$2*($D$3-D99)</f>
        <v>49.972602739726021</v>
      </c>
      <c r="G99">
        <f t="shared" si="4"/>
        <v>30</v>
      </c>
    </row>
    <row r="100" spans="1:7" ht="15.75">
      <c r="A100" s="48" t="s">
        <v>104</v>
      </c>
      <c r="B100" s="52">
        <v>49</v>
      </c>
      <c r="C100" s="50">
        <v>160</v>
      </c>
      <c r="D100" s="46">
        <v>0.30625000000000002</v>
      </c>
      <c r="E100">
        <v>2</v>
      </c>
      <c r="F100">
        <f t="shared" si="5"/>
        <v>31.222602739726021</v>
      </c>
      <c r="G100">
        <f t="shared" si="4"/>
        <v>30</v>
      </c>
    </row>
    <row r="101" spans="1:7" ht="15.75">
      <c r="A101" s="48" t="s">
        <v>105</v>
      </c>
      <c r="B101" s="52">
        <v>86</v>
      </c>
      <c r="C101" s="50">
        <v>180</v>
      </c>
      <c r="D101" s="46">
        <v>0.4777777777777778</v>
      </c>
      <c r="E101">
        <v>2</v>
      </c>
      <c r="F101">
        <f t="shared" si="5"/>
        <v>10.639269406392689</v>
      </c>
      <c r="G101">
        <f t="shared" si="4"/>
        <v>10</v>
      </c>
    </row>
    <row r="102" spans="1:7" ht="15.75">
      <c r="A102" s="48" t="s">
        <v>106</v>
      </c>
      <c r="B102" s="52">
        <v>100</v>
      </c>
      <c r="C102" s="50">
        <v>340</v>
      </c>
      <c r="D102" s="46">
        <v>0.29411764705882354</v>
      </c>
      <c r="E102">
        <v>3</v>
      </c>
      <c r="F102">
        <f t="shared" si="5"/>
        <v>32.678485092667202</v>
      </c>
      <c r="G102">
        <f t="shared" si="4"/>
        <v>30</v>
      </c>
    </row>
    <row r="103" spans="1:7" ht="15.75">
      <c r="A103" s="48" t="s">
        <v>107</v>
      </c>
      <c r="B103" s="52">
        <v>40</v>
      </c>
      <c r="C103" s="50">
        <v>120</v>
      </c>
      <c r="D103" s="46">
        <v>0.33333333333333331</v>
      </c>
      <c r="E103">
        <v>1</v>
      </c>
      <c r="F103">
        <f t="shared" si="5"/>
        <v>27.972602739726028</v>
      </c>
      <c r="G103">
        <f t="shared" si="4"/>
        <v>27</v>
      </c>
    </row>
    <row r="104" spans="1:7" ht="15.75">
      <c r="A104" s="48" t="s">
        <v>108</v>
      </c>
      <c r="B104" s="52">
        <v>6</v>
      </c>
      <c r="C104" s="50">
        <v>60</v>
      </c>
      <c r="D104" s="46">
        <v>0.1</v>
      </c>
      <c r="E104">
        <v>1</v>
      </c>
      <c r="F104">
        <f t="shared" si="5"/>
        <v>55.972602739726028</v>
      </c>
      <c r="G104">
        <f t="shared" si="4"/>
        <v>30</v>
      </c>
    </row>
    <row r="105" spans="1:7" ht="15.75">
      <c r="A105" s="48" t="s">
        <v>109</v>
      </c>
      <c r="B105" s="52">
        <v>25</v>
      </c>
      <c r="C105" s="50">
        <v>120</v>
      </c>
      <c r="D105" s="46">
        <v>0.20833333333333334</v>
      </c>
      <c r="E105">
        <v>2</v>
      </c>
      <c r="F105">
        <f t="shared" si="5"/>
        <v>42.972602739726021</v>
      </c>
      <c r="G105">
        <f t="shared" si="4"/>
        <v>30</v>
      </c>
    </row>
    <row r="106" spans="1:7" ht="15.75">
      <c r="A106" s="48" t="s">
        <v>110</v>
      </c>
      <c r="B106" s="52">
        <v>15</v>
      </c>
      <c r="C106" s="50">
        <v>60</v>
      </c>
      <c r="D106" s="46">
        <v>0.25</v>
      </c>
      <c r="E106">
        <v>1</v>
      </c>
      <c r="F106">
        <f t="shared" si="5"/>
        <v>37.972602739726028</v>
      </c>
      <c r="G106">
        <f t="shared" si="4"/>
        <v>30</v>
      </c>
    </row>
    <row r="107" spans="1:7" ht="15.75">
      <c r="A107" s="48" t="s">
        <v>111</v>
      </c>
      <c r="B107" s="52">
        <v>19</v>
      </c>
      <c r="C107" s="50">
        <v>60</v>
      </c>
      <c r="D107" s="46">
        <v>0.31666666666666665</v>
      </c>
      <c r="E107">
        <v>1</v>
      </c>
      <c r="F107">
        <f t="shared" si="5"/>
        <v>29.972602739726028</v>
      </c>
      <c r="G107">
        <f t="shared" si="4"/>
        <v>29</v>
      </c>
    </row>
    <row r="108" spans="1:7" ht="15.75">
      <c r="A108" s="48" t="s">
        <v>112</v>
      </c>
      <c r="B108" s="52">
        <v>9</v>
      </c>
      <c r="C108" s="50">
        <v>60</v>
      </c>
      <c r="D108" s="46">
        <v>0.15</v>
      </c>
      <c r="E108">
        <v>1</v>
      </c>
      <c r="F108">
        <f t="shared" si="5"/>
        <v>49.972602739726021</v>
      </c>
      <c r="G108">
        <f t="shared" si="4"/>
        <v>30</v>
      </c>
    </row>
    <row r="109" spans="1:7" ht="15.75">
      <c r="A109" s="48" t="s">
        <v>113</v>
      </c>
      <c r="B109" s="52">
        <v>13</v>
      </c>
      <c r="C109" s="50">
        <v>60</v>
      </c>
      <c r="D109" s="46">
        <v>0.21666666666666667</v>
      </c>
      <c r="E109">
        <v>1</v>
      </c>
      <c r="F109">
        <f t="shared" si="5"/>
        <v>41.972602739726021</v>
      </c>
      <c r="G109">
        <f t="shared" si="4"/>
        <v>30</v>
      </c>
    </row>
    <row r="110" spans="1:7" ht="15.75">
      <c r="A110" s="48" t="s">
        <v>114</v>
      </c>
      <c r="B110" s="52">
        <v>2</v>
      </c>
      <c r="C110" s="50">
        <v>60</v>
      </c>
      <c r="D110" s="46">
        <v>3.3333333333333333E-2</v>
      </c>
      <c r="E110">
        <v>1</v>
      </c>
      <c r="F110">
        <f t="shared" si="5"/>
        <v>63.972602739726028</v>
      </c>
      <c r="G110">
        <f t="shared" si="4"/>
        <v>30</v>
      </c>
    </row>
    <row r="111" spans="1:7" ht="15.75">
      <c r="A111" s="48" t="s">
        <v>115</v>
      </c>
      <c r="B111" s="52">
        <v>2</v>
      </c>
      <c r="C111" s="50">
        <v>60</v>
      </c>
      <c r="D111" s="46">
        <v>3.3333333333333333E-2</v>
      </c>
      <c r="E111">
        <v>1</v>
      </c>
      <c r="F111">
        <f t="shared" si="5"/>
        <v>63.972602739726028</v>
      </c>
      <c r="G111">
        <f t="shared" si="4"/>
        <v>30</v>
      </c>
    </row>
    <row r="112" spans="1:7" ht="15.75">
      <c r="A112" s="48" t="s">
        <v>116</v>
      </c>
      <c r="B112" s="52">
        <v>3</v>
      </c>
      <c r="C112" s="50">
        <v>60</v>
      </c>
      <c r="D112" s="46">
        <v>0.05</v>
      </c>
      <c r="E112">
        <v>1</v>
      </c>
      <c r="F112">
        <f t="shared" si="5"/>
        <v>61.972602739726021</v>
      </c>
      <c r="G112">
        <f t="shared" si="4"/>
        <v>30</v>
      </c>
    </row>
    <row r="113" spans="1:7" ht="15.75">
      <c r="A113" s="48" t="s">
        <v>117</v>
      </c>
      <c r="B113" s="52">
        <v>0</v>
      </c>
      <c r="C113" s="50">
        <v>60</v>
      </c>
      <c r="D113" s="46">
        <v>0</v>
      </c>
      <c r="E113">
        <v>1</v>
      </c>
      <c r="F113">
        <f t="shared" si="5"/>
        <v>67.972602739726028</v>
      </c>
      <c r="G113">
        <f t="shared" si="4"/>
        <v>30</v>
      </c>
    </row>
    <row r="114" spans="1:7" ht="15.75">
      <c r="A114" s="48" t="s">
        <v>118</v>
      </c>
      <c r="B114" s="52">
        <v>15</v>
      </c>
      <c r="C114" s="50">
        <v>100</v>
      </c>
      <c r="D114" s="46">
        <v>0.15</v>
      </c>
      <c r="E114">
        <v>1</v>
      </c>
      <c r="F114">
        <f t="shared" si="5"/>
        <v>49.972602739726021</v>
      </c>
      <c r="G114">
        <f t="shared" si="4"/>
        <v>30</v>
      </c>
    </row>
    <row r="115" spans="1:7" ht="15.75">
      <c r="A115" s="48" t="s">
        <v>119</v>
      </c>
      <c r="B115" s="52">
        <v>10</v>
      </c>
      <c r="C115" s="50">
        <v>100</v>
      </c>
      <c r="D115" s="46">
        <v>0.1</v>
      </c>
      <c r="E115">
        <v>1</v>
      </c>
      <c r="F115">
        <f t="shared" si="5"/>
        <v>55.972602739726028</v>
      </c>
      <c r="G115">
        <f t="shared" si="4"/>
        <v>30</v>
      </c>
    </row>
    <row r="116" spans="1:7" ht="15.75">
      <c r="A116" s="48" t="s">
        <v>120</v>
      </c>
      <c r="B116" s="52">
        <v>11</v>
      </c>
      <c r="C116" s="50">
        <v>60</v>
      </c>
      <c r="D116" s="46">
        <v>0.18333333333333332</v>
      </c>
      <c r="E116">
        <v>1</v>
      </c>
      <c r="F116">
        <f t="shared" si="5"/>
        <v>45.972602739726021</v>
      </c>
      <c r="G116">
        <f t="shared" si="4"/>
        <v>30</v>
      </c>
    </row>
    <row r="117" spans="1:7" ht="15.75">
      <c r="A117" s="48" t="s">
        <v>121</v>
      </c>
      <c r="B117" s="52">
        <v>14</v>
      </c>
      <c r="C117" s="50">
        <v>60</v>
      </c>
      <c r="D117" s="46">
        <v>0.23333333333333334</v>
      </c>
      <c r="E117">
        <v>1</v>
      </c>
      <c r="F117">
        <f t="shared" si="5"/>
        <v>39.972602739726021</v>
      </c>
      <c r="G117">
        <f t="shared" si="4"/>
        <v>30</v>
      </c>
    </row>
    <row r="118" spans="1:7" ht="15.75">
      <c r="A118" s="48" t="s">
        <v>122</v>
      </c>
      <c r="B118" s="52">
        <v>1</v>
      </c>
      <c r="C118" s="50">
        <v>100</v>
      </c>
      <c r="D118" s="46">
        <v>0.01</v>
      </c>
      <c r="E118">
        <v>1</v>
      </c>
      <c r="F118">
        <f t="shared" si="5"/>
        <v>66.772602739726025</v>
      </c>
      <c r="G118">
        <f t="shared" si="4"/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H22" sqref="H22"/>
    </sheetView>
  </sheetViews>
  <sheetFormatPr defaultRowHeight="12.75"/>
  <cols>
    <col min="1" max="1" width="5.7109375" customWidth="1"/>
    <col min="2" max="2" width="23.28515625" customWidth="1"/>
    <col min="3" max="3" width="6.28515625" customWidth="1"/>
    <col min="6" max="6" width="14.7109375" style="8" customWidth="1"/>
    <col min="7" max="7" width="13" customWidth="1"/>
  </cols>
  <sheetData>
    <row r="1" spans="1:7" ht="15">
      <c r="A1" s="119" t="s">
        <v>2</v>
      </c>
      <c r="B1" s="120" t="s">
        <v>3</v>
      </c>
      <c r="C1" s="116" t="s">
        <v>123</v>
      </c>
      <c r="D1" s="121" t="s">
        <v>4</v>
      </c>
      <c r="E1" s="133" t="s">
        <v>0</v>
      </c>
      <c r="F1" s="122" t="s">
        <v>139</v>
      </c>
      <c r="G1" s="131" t="s">
        <v>136</v>
      </c>
    </row>
    <row r="2" spans="1:7" ht="15">
      <c r="A2" s="123">
        <v>6</v>
      </c>
      <c r="B2" s="128" t="s">
        <v>13</v>
      </c>
      <c r="C2" s="125">
        <v>6</v>
      </c>
      <c r="D2" s="126">
        <v>74</v>
      </c>
      <c r="E2" s="134">
        <v>1</v>
      </c>
      <c r="F2" s="118">
        <v>80</v>
      </c>
      <c r="G2" s="132">
        <v>1</v>
      </c>
    </row>
    <row r="3" spans="1:7" ht="15">
      <c r="A3" s="123">
        <v>8</v>
      </c>
      <c r="B3" s="129" t="s">
        <v>26</v>
      </c>
      <c r="C3" s="125">
        <v>26</v>
      </c>
      <c r="D3" s="126">
        <v>46</v>
      </c>
      <c r="E3" s="134">
        <v>6</v>
      </c>
      <c r="F3" s="118">
        <v>72</v>
      </c>
      <c r="G3" s="132">
        <v>2</v>
      </c>
    </row>
    <row r="4" spans="1:7" ht="15">
      <c r="A4" s="123">
        <v>1</v>
      </c>
      <c r="B4" s="124" t="s">
        <v>15</v>
      </c>
      <c r="C4" s="125">
        <v>8</v>
      </c>
      <c r="D4" s="126">
        <v>63</v>
      </c>
      <c r="E4" s="134">
        <v>2</v>
      </c>
      <c r="F4" s="118">
        <v>71</v>
      </c>
      <c r="G4" s="132">
        <v>3</v>
      </c>
    </row>
    <row r="5" spans="1:7" ht="15">
      <c r="A5" s="123">
        <v>3</v>
      </c>
      <c r="B5" s="127" t="s">
        <v>12</v>
      </c>
      <c r="C5" s="125">
        <v>7</v>
      </c>
      <c r="D5" s="126">
        <v>59</v>
      </c>
      <c r="E5" s="134">
        <v>3</v>
      </c>
      <c r="F5" s="118">
        <v>66</v>
      </c>
      <c r="G5" s="132">
        <v>4</v>
      </c>
    </row>
    <row r="6" spans="1:7" ht="15">
      <c r="A6" s="123">
        <v>4</v>
      </c>
      <c r="B6" s="127" t="s">
        <v>23</v>
      </c>
      <c r="C6" s="125">
        <v>24</v>
      </c>
      <c r="D6" s="126">
        <v>36</v>
      </c>
      <c r="E6" s="134">
        <v>9</v>
      </c>
      <c r="F6" s="118">
        <v>60</v>
      </c>
      <c r="G6" s="132">
        <v>5</v>
      </c>
    </row>
    <row r="7" spans="1:7" ht="15">
      <c r="A7" s="123">
        <v>5</v>
      </c>
      <c r="B7" s="127" t="s">
        <v>24</v>
      </c>
      <c r="C7" s="125">
        <v>27</v>
      </c>
      <c r="D7" s="126">
        <v>30</v>
      </c>
      <c r="E7" s="134">
        <v>10</v>
      </c>
      <c r="F7" s="118">
        <v>57</v>
      </c>
      <c r="G7" s="132">
        <v>6</v>
      </c>
    </row>
    <row r="8" spans="1:7" ht="15">
      <c r="A8" s="123">
        <v>15</v>
      </c>
      <c r="B8" s="127" t="s">
        <v>11</v>
      </c>
      <c r="C8" s="125">
        <v>0</v>
      </c>
      <c r="D8" s="126">
        <v>53</v>
      </c>
      <c r="E8" s="134">
        <v>4</v>
      </c>
      <c r="F8" s="118">
        <v>53</v>
      </c>
      <c r="G8" s="132">
        <v>7</v>
      </c>
    </row>
    <row r="9" spans="1:7" ht="15">
      <c r="A9" s="123">
        <v>16</v>
      </c>
      <c r="B9" s="127" t="s">
        <v>17</v>
      </c>
      <c r="C9" s="125">
        <v>16</v>
      </c>
      <c r="D9" s="126">
        <v>37</v>
      </c>
      <c r="E9" s="134">
        <v>7</v>
      </c>
      <c r="F9" s="118">
        <v>53</v>
      </c>
      <c r="G9" s="132">
        <v>7</v>
      </c>
    </row>
    <row r="10" spans="1:7" ht="15">
      <c r="A10" s="123">
        <v>9</v>
      </c>
      <c r="B10" s="127" t="s">
        <v>27</v>
      </c>
      <c r="C10" s="125">
        <v>30</v>
      </c>
      <c r="D10" s="126">
        <v>22</v>
      </c>
      <c r="E10" s="134">
        <v>12</v>
      </c>
      <c r="F10" s="118">
        <v>52</v>
      </c>
      <c r="G10" s="132">
        <v>9</v>
      </c>
    </row>
    <row r="11" spans="1:7" ht="15">
      <c r="A11" s="123">
        <v>17</v>
      </c>
      <c r="B11" s="127" t="s">
        <v>18</v>
      </c>
      <c r="C11" s="125">
        <v>15</v>
      </c>
      <c r="D11" s="126">
        <v>37</v>
      </c>
      <c r="E11" s="134">
        <v>7</v>
      </c>
      <c r="F11" s="118">
        <v>52</v>
      </c>
      <c r="G11" s="132">
        <v>9</v>
      </c>
    </row>
    <row r="12" spans="1:7" ht="15">
      <c r="A12" s="123">
        <v>2</v>
      </c>
      <c r="B12" s="127" t="s">
        <v>14</v>
      </c>
      <c r="C12" s="125">
        <v>2</v>
      </c>
      <c r="D12" s="126">
        <v>48</v>
      </c>
      <c r="E12" s="134">
        <v>5</v>
      </c>
      <c r="F12" s="118">
        <v>50</v>
      </c>
      <c r="G12" s="132">
        <v>11</v>
      </c>
    </row>
    <row r="13" spans="1:7" ht="15">
      <c r="A13" s="123">
        <v>14</v>
      </c>
      <c r="B13" s="127" t="s">
        <v>22</v>
      </c>
      <c r="C13" s="125">
        <v>21</v>
      </c>
      <c r="D13" s="126">
        <v>29</v>
      </c>
      <c r="E13" s="134">
        <v>11</v>
      </c>
      <c r="F13" s="118">
        <v>50</v>
      </c>
      <c r="G13" s="132">
        <v>11</v>
      </c>
    </row>
    <row r="14" spans="1:7" ht="15">
      <c r="A14" s="123">
        <v>18</v>
      </c>
      <c r="B14" s="127" t="s">
        <v>135</v>
      </c>
      <c r="C14" s="125">
        <v>30</v>
      </c>
      <c r="D14" s="126">
        <v>18</v>
      </c>
      <c r="E14" s="134">
        <v>15</v>
      </c>
      <c r="F14" s="130">
        <v>48</v>
      </c>
      <c r="G14" s="132">
        <v>13</v>
      </c>
    </row>
    <row r="15" spans="1:7" ht="15">
      <c r="A15" s="123">
        <v>12</v>
      </c>
      <c r="B15" s="127" t="s">
        <v>29</v>
      </c>
      <c r="C15" s="125">
        <v>30</v>
      </c>
      <c r="D15" s="126">
        <v>17</v>
      </c>
      <c r="E15" s="134">
        <v>16</v>
      </c>
      <c r="F15" s="118">
        <v>47</v>
      </c>
      <c r="G15" s="132">
        <v>14</v>
      </c>
    </row>
    <row r="16" spans="1:7" ht="15">
      <c r="A16" s="123">
        <v>11</v>
      </c>
      <c r="B16" s="127" t="s">
        <v>21</v>
      </c>
      <c r="C16" s="125">
        <v>15</v>
      </c>
      <c r="D16" s="126">
        <v>22</v>
      </c>
      <c r="E16" s="134">
        <v>12</v>
      </c>
      <c r="F16" s="118">
        <v>37</v>
      </c>
      <c r="G16" s="132">
        <v>15</v>
      </c>
    </row>
    <row r="17" spans="1:7" ht="15">
      <c r="A17" s="123">
        <v>7</v>
      </c>
      <c r="B17" s="127" t="s">
        <v>39</v>
      </c>
      <c r="C17" s="125">
        <v>15</v>
      </c>
      <c r="D17" s="126">
        <v>19</v>
      </c>
      <c r="E17" s="134">
        <v>14</v>
      </c>
      <c r="F17" s="118">
        <v>34</v>
      </c>
      <c r="G17" s="132">
        <v>16</v>
      </c>
    </row>
    <row r="18" spans="1:7" ht="15">
      <c r="A18" s="123">
        <v>13</v>
      </c>
      <c r="B18" s="127" t="s">
        <v>31</v>
      </c>
      <c r="C18" s="125">
        <v>28</v>
      </c>
      <c r="D18" s="126">
        <v>5</v>
      </c>
      <c r="E18" s="134">
        <v>17</v>
      </c>
      <c r="F18" s="118">
        <v>33</v>
      </c>
      <c r="G18" s="132">
        <v>17</v>
      </c>
    </row>
    <row r="19" spans="1:7">
      <c r="F19" s="25"/>
    </row>
    <row r="25" spans="1:7">
      <c r="F25" s="73"/>
    </row>
  </sheetData>
  <sortState ref="A2:G32">
    <sortCondition ref="G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Sheet2</vt:lpstr>
      <vt:lpstr>HC</vt:lpstr>
      <vt:lpstr>Sheet1</vt:lpstr>
    </vt:vector>
  </TitlesOfParts>
  <Company>Põlva Maavalitsus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Nook</dc:creator>
  <cp:lastModifiedBy>Right Man Nick</cp:lastModifiedBy>
  <cp:lastPrinted>2001-04-17T06:40:54Z</cp:lastPrinted>
  <dcterms:created xsi:type="dcterms:W3CDTF">2001-04-17T05:29:52Z</dcterms:created>
  <dcterms:modified xsi:type="dcterms:W3CDTF">2014-01-19T17:02:37Z</dcterms:modified>
</cp:coreProperties>
</file>